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35C14CA1-CBD0-DA41-9073-AF6AB508494F}" xr6:coauthVersionLast="47" xr6:coauthVersionMax="47" xr10:uidLastSave="{00000000-0000-0000-0000-000000000000}"/>
  <bookViews>
    <workbookView xWindow="1820" yWindow="560" windowWidth="36160" windowHeight="25800" xr2:uid="{F5D8227E-CACA-2F49-B285-B1651E481D2E}"/>
  </bookViews>
  <sheets>
    <sheet name="January 2024" sheetId="16" r:id="rId1"/>
  </sheets>
  <definedNames>
    <definedName name="_xlnm.Print_Area" localSheetId="0">'January 2024'!$B$2:$E$35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16" l="1"/>
  <c r="I46" i="16"/>
  <c r="I42" i="16"/>
  <c r="I37" i="16"/>
  <c r="I36" i="16"/>
  <c r="I39" i="16"/>
  <c r="I24" i="16"/>
  <c r="I23" i="16"/>
  <c r="I27" i="16"/>
  <c r="J60" i="16" l="1"/>
  <c r="J59" i="16"/>
  <c r="J58" i="16"/>
  <c r="J57" i="16"/>
  <c r="J56" i="16"/>
  <c r="H55" i="16"/>
  <c r="J53" i="16"/>
  <c r="J52" i="16"/>
  <c r="J50" i="16"/>
  <c r="I49" i="16"/>
  <c r="H48" i="16"/>
  <c r="I47" i="16"/>
  <c r="I54" i="16" s="1"/>
  <c r="J54" i="16" s="1"/>
  <c r="J46" i="16"/>
  <c r="J45" i="16"/>
  <c r="I44" i="16"/>
  <c r="J44" i="16" s="1"/>
  <c r="J43" i="16"/>
  <c r="J42" i="16"/>
  <c r="I41" i="16"/>
  <c r="J41" i="16" s="1"/>
  <c r="J40" i="16"/>
  <c r="J39" i="16"/>
  <c r="J38" i="16"/>
  <c r="J37" i="16"/>
  <c r="J36" i="16"/>
  <c r="I35" i="16"/>
  <c r="J35" i="16" s="1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E21" i="16"/>
  <c r="D21" i="16"/>
  <c r="B19" i="16"/>
  <c r="C17" i="16"/>
  <c r="B15" i="16"/>
  <c r="I51" i="16" l="1"/>
  <c r="J51" i="16" s="1"/>
  <c r="D36" i="16"/>
  <c r="E36" i="16" s="1"/>
  <c r="D24" i="16"/>
  <c r="E24" i="16" s="1"/>
  <c r="D27" i="16"/>
  <c r="E27" i="16" s="1"/>
  <c r="D25" i="16"/>
  <c r="E25" i="16" s="1"/>
  <c r="D32" i="16"/>
  <c r="E32" i="16" s="1"/>
  <c r="D23" i="16"/>
  <c r="E23" i="16" s="1"/>
  <c r="I55" i="16"/>
  <c r="J55" i="16" s="1"/>
  <c r="D22" i="16"/>
  <c r="E22" i="16" s="1"/>
  <c r="D33" i="16"/>
  <c r="E33" i="16" s="1"/>
  <c r="J49" i="16"/>
  <c r="D31" i="16" s="1"/>
  <c r="E31" i="16" s="1"/>
  <c r="J47" i="16"/>
  <c r="D26" i="16" s="1"/>
  <c r="E26" i="16" s="1"/>
  <c r="D30" i="16"/>
  <c r="E30" i="16" s="1"/>
  <c r="D28" i="16"/>
  <c r="E28" i="16" s="1"/>
  <c r="I48" i="16"/>
  <c r="J48" i="16" s="1"/>
  <c r="D29" i="16" s="1"/>
  <c r="E29" i="16" s="1"/>
  <c r="D35" i="16" l="1"/>
  <c r="E35" i="16" s="1"/>
  <c r="D34" i="16"/>
  <c r="E34" i="16" s="1"/>
  <c r="E37" i="16" l="1"/>
</calcChain>
</file>

<file path=xl/sharedStrings.xml><?xml version="1.0" encoding="utf-8"?>
<sst xmlns="http://schemas.openxmlformats.org/spreadsheetml/2006/main" count="118" uniqueCount="47">
  <si>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</si>
  <si>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</si>
  <si>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</si>
  <si>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</si>
  <si>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</si>
  <si>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</si>
  <si>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</si>
  <si>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</si>
  <si>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</si>
  <si>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</si>
  <si>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</si>
  <si>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</si>
  <si>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</si>
  <si>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</si>
  <si>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</si>
  <si>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</si>
  <si>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</si>
  <si>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</si>
  <si>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</si>
  <si>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</si>
  <si>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</si>
  <si>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</si>
  <si>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</si>
  <si>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</si>
  <si>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</si>
  <si>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</si>
  <si>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</si>
  <si>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</si>
  <si>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</si>
  <si>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</si>
  <si>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</si>
  <si>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</si>
  <si>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</si>
  <si>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</si>
  <si>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</si>
  <si>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</si>
  <si>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</si>
  <si>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</si>
  <si>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</si>
  <si>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</si>
  <si>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</si>
  <si>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</si>
  <si>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</si>
  <si>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</si>
  <si>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</si>
  <si>
    <t>DBMF</t>
  </si>
  <si>
    <t>DBMF Buy &amp;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</si>
</sst>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3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6" borderId="0" xfId="0" applyFill="1"/>
    <xf numFmtId="10" fontId="0" fillId="6" borderId="0" xfId="3" applyNumberFormat="1" applyFont="1" applyFill="1"/>
    <xf numFmtId="0" fontId="18" fillId="6" borderId="0" xfId="0" applyFont="1" applyFill="1" applyAlignment="1">
      <alignment horizontal="left"/>
    </xf>
    <xf numFmtId="0" fontId="17" fillId="6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10" fontId="0" fillId="6" borderId="9" xfId="3" applyNumberFormat="1" applyFont="1" applyFill="1" applyBorder="1"/>
    <xf numFmtId="10" fontId="0" fillId="6" borderId="1" xfId="3" applyNumberFormat="1" applyFont="1" applyFill="1" applyBorder="1"/>
    <xf numFmtId="0" fontId="0" fillId="6" borderId="1" xfId="0" applyFill="1" applyBorder="1"/>
    <xf numFmtId="0" fontId="13" fillId="6" borderId="4" xfId="0" applyFont="1" applyFill="1" applyBorder="1"/>
    <xf numFmtId="10" fontId="0" fillId="6" borderId="8" xfId="3" applyNumberFormat="1" applyFont="1" applyFill="1" applyBorder="1"/>
    <xf numFmtId="10" fontId="0" fillId="6" borderId="0" xfId="3" applyNumberFormat="1" applyFont="1" applyFill="1" applyBorder="1"/>
    <xf numFmtId="0" fontId="15" fillId="6" borderId="4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44" fontId="0" fillId="0" borderId="0" xfId="2" applyFont="1" applyFill="1"/>
    <xf numFmtId="0" fontId="12" fillId="6" borderId="3" xfId="0" applyFont="1" applyFill="1" applyBorder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10" fontId="0" fillId="5" borderId="0" xfId="3" quotePrefix="1" applyNumberFormat="1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9075-3646-B34B-AC22-271FC7B8A252}">
  <sheetPr>
    <pageSetUpPr fitToPage="1"/>
  </sheetPr>
  <dimension ref="B1:K60"/>
  <sheetViews>
    <sheetView tabSelected="1"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53" t="s">
        <v>39</v>
      </c>
    </row>
    <row r="2" spans="2:11" ht="24" x14ac:dyDescent="0.3">
      <c r="B2" s="4" t="s">
        <v>19</v>
      </c>
    </row>
    <row r="3" spans="2:11" ht="21" x14ac:dyDescent="0.25">
      <c r="B3" s="76">
        <v>45292</v>
      </c>
      <c r="C3" s="76"/>
    </row>
    <row r="5" spans="2:11" ht="19" x14ac:dyDescent="0.25">
      <c r="B5" s="28" t="s">
        <v>25</v>
      </c>
      <c r="C5" s="25"/>
      <c r="E5" s="17" t="s">
        <v>40</v>
      </c>
    </row>
    <row r="6" spans="2:11" x14ac:dyDescent="0.2">
      <c r="B6" s="44">
        <v>0</v>
      </c>
      <c r="C6" s="45" t="s">
        <v>0</v>
      </c>
      <c r="E6" s="20" t="s">
        <v>41</v>
      </c>
    </row>
    <row r="7" spans="2:11" x14ac:dyDescent="0.2">
      <c r="B7" s="44">
        <v>0</v>
      </c>
      <c r="C7" s="46" t="s">
        <v>28</v>
      </c>
      <c r="E7" s="20" t="s">
        <v>42</v>
      </c>
      <c r="K7" s="18"/>
    </row>
    <row r="8" spans="2:11" x14ac:dyDescent="0.2">
      <c r="B8" s="44">
        <v>0</v>
      </c>
      <c r="C8" s="47" t="s">
        <v>29</v>
      </c>
      <c r="E8" s="20" t="s">
        <v>38</v>
      </c>
      <c r="K8" s="17"/>
    </row>
    <row r="9" spans="2:11" x14ac:dyDescent="0.2">
      <c r="B9" s="44">
        <v>0.15</v>
      </c>
      <c r="C9" s="48" t="s">
        <v>18</v>
      </c>
      <c r="E9" s="20"/>
      <c r="K9" s="10"/>
    </row>
    <row r="10" spans="2:11" x14ac:dyDescent="0.2">
      <c r="B10" s="44">
        <v>0.15</v>
      </c>
      <c r="C10" s="21" t="s">
        <v>31</v>
      </c>
      <c r="E10" s="20"/>
      <c r="K10" s="10"/>
    </row>
    <row r="11" spans="2:11" x14ac:dyDescent="0.2">
      <c r="B11" s="44">
        <v>0.2</v>
      </c>
      <c r="C11" s="22" t="s">
        <v>32</v>
      </c>
      <c r="E11" s="20"/>
      <c r="K11" s="10"/>
    </row>
    <row r="12" spans="2:11" x14ac:dyDescent="0.2">
      <c r="B12" s="44">
        <v>0</v>
      </c>
      <c r="C12" s="23" t="s">
        <v>33</v>
      </c>
      <c r="E12" s="20"/>
      <c r="K12" s="10"/>
    </row>
    <row r="13" spans="2:11" x14ac:dyDescent="0.2">
      <c r="B13" s="44">
        <v>0.3</v>
      </c>
      <c r="C13" s="24" t="s">
        <v>34</v>
      </c>
      <c r="E13" s="20"/>
      <c r="K13" s="10"/>
    </row>
    <row r="14" spans="2:11" x14ac:dyDescent="0.2">
      <c r="B14" s="49">
        <v>0.2</v>
      </c>
      <c r="C14" s="50" t="s">
        <v>46</v>
      </c>
      <c r="E14" s="20"/>
      <c r="K14" s="10"/>
    </row>
    <row r="15" spans="2:11" x14ac:dyDescent="0.2">
      <c r="B15" s="51">
        <f>SUM(B6:B14)</f>
        <v>1</v>
      </c>
      <c r="C15" s="52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2024</v>
      </c>
      <c r="K17" s="10"/>
    </row>
    <row r="18" spans="2:11" x14ac:dyDescent="0.2">
      <c r="K18" s="10"/>
    </row>
    <row r="19" spans="2:11" ht="21" x14ac:dyDescent="0.25">
      <c r="B19" s="77" t="str">
        <f>"Portfolio Holdings for "&amp;TEXT(EOMONTH(B3,0),"MMMM YYYY")</f>
        <v>Portfolio Holdings for January 2024</v>
      </c>
      <c r="C19" s="77"/>
      <c r="D19" s="77"/>
      <c r="E19" s="7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36</v>
      </c>
      <c r="J20" s="13" t="s">
        <v>37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3" t="s">
        <v>27</v>
      </c>
      <c r="H21" s="43" t="s">
        <v>24</v>
      </c>
      <c r="I21" s="43" t="s">
        <v>35</v>
      </c>
      <c r="J21" s="43" t="s">
        <v>35</v>
      </c>
    </row>
    <row r="22" spans="2:11" x14ac:dyDescent="0.2">
      <c r="B22" s="5">
        <v>91.39</v>
      </c>
      <c r="C22" s="26" t="s">
        <v>13</v>
      </c>
      <c r="D22" s="1">
        <f t="shared" ref="D22:D36" si="0">ROUNDDOWN((SUMIF($H:$H,$C22,$J:$J)*$B$17)/B22,0)</f>
        <v>0</v>
      </c>
      <c r="E22" s="2">
        <f t="shared" ref="E22:E34" si="1">IF(D22="","",D22*B22)</f>
        <v>0</v>
      </c>
      <c r="G22" s="32" t="s">
        <v>0</v>
      </c>
      <c r="H22" s="19" t="s">
        <v>1</v>
      </c>
      <c r="I22" s="78">
        <v>0</v>
      </c>
      <c r="J22" s="34">
        <f t="shared" ref="J22:J59" si="2">SUMIF($C$6:$C$14,$G22,$B$6:$B$14)*I22</f>
        <v>0</v>
      </c>
    </row>
    <row r="23" spans="2:11" x14ac:dyDescent="0.2">
      <c r="B23" s="6">
        <v>25.76</v>
      </c>
      <c r="C23" s="27" t="s">
        <v>45</v>
      </c>
      <c r="D23" s="3">
        <f t="shared" si="0"/>
        <v>7763</v>
      </c>
      <c r="E23" s="11">
        <f t="shared" si="1"/>
        <v>199974.88</v>
      </c>
      <c r="G23" s="75" t="s">
        <v>0</v>
      </c>
      <c r="H23" s="58" t="s">
        <v>2</v>
      </c>
      <c r="I23" s="69">
        <f>1/3</f>
        <v>0.33333333333333331</v>
      </c>
      <c r="J23" s="68">
        <f t="shared" si="2"/>
        <v>0</v>
      </c>
    </row>
    <row r="24" spans="2:11" x14ac:dyDescent="0.2">
      <c r="B24" s="5">
        <v>409.52</v>
      </c>
      <c r="C24" s="26" t="s">
        <v>2</v>
      </c>
      <c r="D24" s="1">
        <f t="shared" si="0"/>
        <v>0</v>
      </c>
      <c r="E24" s="2">
        <f t="shared" si="1"/>
        <v>0</v>
      </c>
      <c r="G24" s="75" t="s">
        <v>0</v>
      </c>
      <c r="H24" s="58" t="s">
        <v>3</v>
      </c>
      <c r="I24" s="69">
        <f>1/3</f>
        <v>0.33333333333333331</v>
      </c>
      <c r="J24" s="68">
        <f t="shared" si="2"/>
        <v>0</v>
      </c>
    </row>
    <row r="25" spans="2:11" x14ac:dyDescent="0.2">
      <c r="B25" s="6">
        <v>64.48</v>
      </c>
      <c r="C25" s="27" t="s">
        <v>5</v>
      </c>
      <c r="D25" s="3">
        <f t="shared" si="0"/>
        <v>0</v>
      </c>
      <c r="E25" s="11">
        <f t="shared" si="1"/>
        <v>0</v>
      </c>
      <c r="G25" s="32" t="s">
        <v>0</v>
      </c>
      <c r="H25" s="19" t="s">
        <v>4</v>
      </c>
      <c r="I25" s="33">
        <v>0</v>
      </c>
      <c r="J25" s="34">
        <f t="shared" si="2"/>
        <v>0</v>
      </c>
    </row>
    <row r="26" spans="2:11" x14ac:dyDescent="0.2">
      <c r="B26" s="5">
        <v>13.3</v>
      </c>
      <c r="C26" s="26" t="s">
        <v>26</v>
      </c>
      <c r="D26" s="1">
        <f t="shared" si="0"/>
        <v>0</v>
      </c>
      <c r="E26" s="2">
        <f t="shared" si="1"/>
        <v>0</v>
      </c>
      <c r="G26" s="32" t="s">
        <v>0</v>
      </c>
      <c r="H26" s="19" t="s">
        <v>5</v>
      </c>
      <c r="I26" s="33">
        <v>0</v>
      </c>
      <c r="J26" s="34">
        <f t="shared" si="2"/>
        <v>0</v>
      </c>
    </row>
    <row r="27" spans="2:11" x14ac:dyDescent="0.2">
      <c r="B27" s="6">
        <v>57.96</v>
      </c>
      <c r="C27" s="27" t="s">
        <v>16</v>
      </c>
      <c r="D27" s="3">
        <f t="shared" si="0"/>
        <v>0</v>
      </c>
      <c r="E27" s="11">
        <f t="shared" si="1"/>
        <v>0</v>
      </c>
      <c r="G27" s="75" t="s">
        <v>0</v>
      </c>
      <c r="H27" s="58" t="s">
        <v>6</v>
      </c>
      <c r="I27" s="69">
        <f>1/3</f>
        <v>0.33333333333333331</v>
      </c>
      <c r="J27" s="68">
        <f t="shared" si="2"/>
        <v>0</v>
      </c>
    </row>
    <row r="28" spans="2:11" x14ac:dyDescent="0.2">
      <c r="B28" s="5">
        <v>19.739999999999998</v>
      </c>
      <c r="C28" s="26" t="s">
        <v>6</v>
      </c>
      <c r="D28" s="1">
        <f t="shared" si="0"/>
        <v>1266</v>
      </c>
      <c r="E28" s="2">
        <f t="shared" si="1"/>
        <v>24990.839999999997</v>
      </c>
      <c r="G28" s="32" t="s">
        <v>0</v>
      </c>
      <c r="H28" s="19" t="s">
        <v>26</v>
      </c>
      <c r="I28" s="33">
        <v>0</v>
      </c>
      <c r="J28" s="34">
        <f t="shared" si="2"/>
        <v>0</v>
      </c>
    </row>
    <row r="29" spans="2:11" x14ac:dyDescent="0.2">
      <c r="B29" s="6">
        <v>77.37</v>
      </c>
      <c r="C29" s="27" t="s">
        <v>43</v>
      </c>
      <c r="D29" s="3">
        <f t="shared" si="0"/>
        <v>0</v>
      </c>
      <c r="E29" s="11">
        <f t="shared" si="1"/>
        <v>0</v>
      </c>
      <c r="G29" s="32" t="s">
        <v>0</v>
      </c>
      <c r="H29" s="19" t="s">
        <v>7</v>
      </c>
      <c r="I29" s="33">
        <v>0</v>
      </c>
      <c r="J29" s="34">
        <f t="shared" si="2"/>
        <v>0</v>
      </c>
    </row>
    <row r="30" spans="2:11" x14ac:dyDescent="0.2">
      <c r="B30" s="74">
        <v>116.29</v>
      </c>
      <c r="C30" s="26" t="s">
        <v>15</v>
      </c>
      <c r="D30" s="1">
        <f t="shared" si="0"/>
        <v>429</v>
      </c>
      <c r="E30" s="2">
        <f t="shared" si="1"/>
        <v>49888.41</v>
      </c>
      <c r="G30" s="32" t="s">
        <v>0</v>
      </c>
      <c r="H30" s="19" t="s">
        <v>8</v>
      </c>
      <c r="I30" s="33">
        <v>0</v>
      </c>
      <c r="J30" s="34">
        <f t="shared" si="2"/>
        <v>0</v>
      </c>
    </row>
    <row r="31" spans="2:11" x14ac:dyDescent="0.2">
      <c r="B31" s="6">
        <v>262.27999999999997</v>
      </c>
      <c r="C31" s="27" t="s">
        <v>1</v>
      </c>
      <c r="D31" s="3">
        <f t="shared" si="0"/>
        <v>2096</v>
      </c>
      <c r="E31" s="11">
        <f t="shared" si="1"/>
        <v>549738.87999999989</v>
      </c>
      <c r="G31" s="32" t="s">
        <v>0</v>
      </c>
      <c r="H31" s="19" t="s">
        <v>9</v>
      </c>
      <c r="I31" s="33">
        <v>0</v>
      </c>
      <c r="J31" s="34">
        <f t="shared" si="2"/>
        <v>0</v>
      </c>
    </row>
    <row r="32" spans="2:11" x14ac:dyDescent="0.2">
      <c r="B32" s="54">
        <v>65.069999999999993</v>
      </c>
      <c r="C32" s="55" t="s">
        <v>30</v>
      </c>
      <c r="D32" s="56">
        <f t="shared" si="0"/>
        <v>0</v>
      </c>
      <c r="E32" s="57">
        <f t="shared" si="1"/>
        <v>0</v>
      </c>
      <c r="G32" s="32" t="s">
        <v>0</v>
      </c>
      <c r="H32" s="19" t="s">
        <v>10</v>
      </c>
      <c r="I32" s="33">
        <v>0</v>
      </c>
      <c r="J32" s="34">
        <f t="shared" si="2"/>
        <v>0</v>
      </c>
    </row>
    <row r="33" spans="2:10" x14ac:dyDescent="0.2">
      <c r="B33" s="6">
        <v>54.75</v>
      </c>
      <c r="C33" s="27" t="s">
        <v>17</v>
      </c>
      <c r="D33" s="3">
        <f t="shared" si="0"/>
        <v>0</v>
      </c>
      <c r="E33" s="11">
        <f t="shared" si="1"/>
        <v>0</v>
      </c>
      <c r="G33" s="32" t="s">
        <v>0</v>
      </c>
      <c r="H33" s="19" t="s">
        <v>11</v>
      </c>
      <c r="I33" s="33">
        <v>0</v>
      </c>
      <c r="J33" s="34">
        <f t="shared" si="2"/>
        <v>0</v>
      </c>
    </row>
    <row r="34" spans="2:10" x14ac:dyDescent="0.2">
      <c r="B34" s="54">
        <v>58.33</v>
      </c>
      <c r="C34" s="55" t="s">
        <v>11</v>
      </c>
      <c r="D34" s="56">
        <f t="shared" si="0"/>
        <v>0</v>
      </c>
      <c r="E34" s="57">
        <f t="shared" si="1"/>
        <v>0</v>
      </c>
      <c r="G34" s="32" t="s">
        <v>0</v>
      </c>
      <c r="H34" s="19" t="s">
        <v>12</v>
      </c>
      <c r="I34" s="33">
        <v>0</v>
      </c>
      <c r="J34" s="34">
        <f t="shared" si="2"/>
        <v>0</v>
      </c>
    </row>
    <row r="35" spans="2:10" x14ac:dyDescent="0.2">
      <c r="B35" s="6">
        <v>59.32</v>
      </c>
      <c r="C35" s="27" t="s">
        <v>12</v>
      </c>
      <c r="D35" s="3">
        <f t="shared" si="0"/>
        <v>421</v>
      </c>
      <c r="E35" s="11">
        <f>IF(D35="","",D35*B35)</f>
        <v>24973.72</v>
      </c>
      <c r="G35" s="35" t="s">
        <v>0</v>
      </c>
      <c r="H35" s="36" t="s">
        <v>13</v>
      </c>
      <c r="I35" s="37">
        <f>1-SUM(I22:I34)</f>
        <v>0</v>
      </c>
      <c r="J35" s="38">
        <f t="shared" si="2"/>
        <v>0</v>
      </c>
    </row>
    <row r="36" spans="2:10" x14ac:dyDescent="0.2">
      <c r="B36" s="54">
        <v>104.46</v>
      </c>
      <c r="C36" s="55" t="s">
        <v>44</v>
      </c>
      <c r="D36" s="56">
        <f t="shared" si="0"/>
        <v>1435</v>
      </c>
      <c r="E36" s="57">
        <f>IF(D36="","",D36*B36)</f>
        <v>149900.09999999998</v>
      </c>
      <c r="G36" s="73" t="s">
        <v>28</v>
      </c>
      <c r="H36" s="58" t="s">
        <v>1</v>
      </c>
      <c r="I36" s="69">
        <f>2/6</f>
        <v>0.33333333333333331</v>
      </c>
      <c r="J36" s="68">
        <f t="shared" si="2"/>
        <v>0</v>
      </c>
    </row>
    <row r="37" spans="2:10" x14ac:dyDescent="0.2">
      <c r="D37" s="15" t="s">
        <v>14</v>
      </c>
      <c r="E37" s="16">
        <f>SUM(E22:E36)</f>
        <v>999466.82999999984</v>
      </c>
      <c r="G37" s="73" t="s">
        <v>28</v>
      </c>
      <c r="H37" s="58" t="s">
        <v>15</v>
      </c>
      <c r="I37" s="69">
        <f>2/6</f>
        <v>0.33333333333333331</v>
      </c>
      <c r="J37" s="68">
        <f t="shared" si="2"/>
        <v>0</v>
      </c>
    </row>
    <row r="38" spans="2:10" ht="14" customHeight="1" x14ac:dyDescent="0.2">
      <c r="G38" s="39" t="s">
        <v>28</v>
      </c>
      <c r="H38" s="19" t="s">
        <v>16</v>
      </c>
      <c r="I38" s="33">
        <v>0</v>
      </c>
      <c r="J38" s="34">
        <f t="shared" si="2"/>
        <v>0</v>
      </c>
    </row>
    <row r="39" spans="2:10" x14ac:dyDescent="0.2">
      <c r="G39" s="73" t="s">
        <v>28</v>
      </c>
      <c r="H39" s="58" t="s">
        <v>6</v>
      </c>
      <c r="I39" s="69">
        <f>1/6</f>
        <v>0.16666666666666666</v>
      </c>
      <c r="J39" s="68">
        <f t="shared" si="2"/>
        <v>0</v>
      </c>
    </row>
    <row r="40" spans="2:10" x14ac:dyDescent="0.2">
      <c r="G40" s="39" t="s">
        <v>28</v>
      </c>
      <c r="H40" s="19" t="s">
        <v>26</v>
      </c>
      <c r="I40" s="33">
        <v>0</v>
      </c>
      <c r="J40" s="34">
        <f t="shared" si="2"/>
        <v>0</v>
      </c>
    </row>
    <row r="41" spans="2:10" x14ac:dyDescent="0.2">
      <c r="G41" s="72" t="s">
        <v>28</v>
      </c>
      <c r="H41" s="66" t="s">
        <v>12</v>
      </c>
      <c r="I41" s="65">
        <f>1-SUM(I36:I40)</f>
        <v>0.16666666666666674</v>
      </c>
      <c r="J41" s="64">
        <f t="shared" si="2"/>
        <v>0</v>
      </c>
    </row>
    <row r="42" spans="2:10" x14ac:dyDescent="0.2">
      <c r="G42" s="71" t="s">
        <v>28</v>
      </c>
      <c r="H42" s="58" t="s">
        <v>1</v>
      </c>
      <c r="I42" s="69">
        <f>2/6</f>
        <v>0.33333333333333331</v>
      </c>
      <c r="J42" s="68">
        <f t="shared" si="2"/>
        <v>0</v>
      </c>
    </row>
    <row r="43" spans="2:10" x14ac:dyDescent="0.2">
      <c r="G43" s="40" t="s">
        <v>29</v>
      </c>
      <c r="H43" s="19" t="s">
        <v>30</v>
      </c>
      <c r="I43" s="33">
        <v>0</v>
      </c>
      <c r="J43" s="34">
        <f t="shared" si="2"/>
        <v>0</v>
      </c>
    </row>
    <row r="44" spans="2:10" x14ac:dyDescent="0.2">
      <c r="G44" s="71" t="s">
        <v>29</v>
      </c>
      <c r="H44" s="58" t="s">
        <v>15</v>
      </c>
      <c r="I44" s="69">
        <f>I37</f>
        <v>0.33333333333333331</v>
      </c>
      <c r="J44" s="68">
        <f t="shared" si="2"/>
        <v>0</v>
      </c>
    </row>
    <row r="45" spans="2:10" x14ac:dyDescent="0.2">
      <c r="G45" s="40" t="s">
        <v>29</v>
      </c>
      <c r="H45" s="19" t="s">
        <v>16</v>
      </c>
      <c r="I45" s="33">
        <v>0</v>
      </c>
      <c r="J45" s="34">
        <f t="shared" si="2"/>
        <v>0</v>
      </c>
    </row>
    <row r="46" spans="2:10" x14ac:dyDescent="0.2">
      <c r="G46" s="71" t="s">
        <v>29</v>
      </c>
      <c r="H46" s="58" t="s">
        <v>6</v>
      </c>
      <c r="I46" s="69">
        <f>1/6</f>
        <v>0.16666666666666666</v>
      </c>
      <c r="J46" s="68">
        <f t="shared" si="2"/>
        <v>0</v>
      </c>
    </row>
    <row r="47" spans="2:10" x14ac:dyDescent="0.2">
      <c r="G47" s="40" t="s">
        <v>29</v>
      </c>
      <c r="H47" s="19" t="s">
        <v>26</v>
      </c>
      <c r="I47" s="33">
        <f t="shared" ref="I47" si="3">I40</f>
        <v>0</v>
      </c>
      <c r="J47" s="34">
        <f t="shared" si="2"/>
        <v>0</v>
      </c>
    </row>
    <row r="48" spans="2:10" x14ac:dyDescent="0.2">
      <c r="G48" s="70" t="s">
        <v>29</v>
      </c>
      <c r="H48" s="66" t="str">
        <f>H41</f>
        <v>VGIT</v>
      </c>
      <c r="I48" s="65">
        <f>1-SUM(I42:I47)</f>
        <v>0.16666666666666674</v>
      </c>
      <c r="J48" s="64">
        <f t="shared" si="2"/>
        <v>0</v>
      </c>
    </row>
    <row r="49" spans="7:10" x14ac:dyDescent="0.2">
      <c r="G49" s="41" t="s">
        <v>18</v>
      </c>
      <c r="H49" s="29" t="s">
        <v>1</v>
      </c>
      <c r="I49" s="30">
        <f>I42</f>
        <v>0.33333333333333331</v>
      </c>
      <c r="J49" s="31">
        <f t="shared" si="2"/>
        <v>4.9999999999999996E-2</v>
      </c>
    </row>
    <row r="50" spans="7:10" x14ac:dyDescent="0.2">
      <c r="G50" s="42" t="s">
        <v>18</v>
      </c>
      <c r="H50" s="19" t="s">
        <v>17</v>
      </c>
      <c r="I50" s="33">
        <v>0</v>
      </c>
      <c r="J50" s="34">
        <f t="shared" si="2"/>
        <v>0</v>
      </c>
    </row>
    <row r="51" spans="7:10" x14ac:dyDescent="0.2">
      <c r="G51" s="42" t="s">
        <v>18</v>
      </c>
      <c r="H51" s="19" t="s">
        <v>15</v>
      </c>
      <c r="I51" s="33">
        <f t="shared" ref="I51:I54" si="4">I44</f>
        <v>0.33333333333333331</v>
      </c>
      <c r="J51" s="34">
        <f t="shared" si="2"/>
        <v>4.9999999999999996E-2</v>
      </c>
    </row>
    <row r="52" spans="7:10" x14ac:dyDescent="0.2">
      <c r="G52" s="42" t="s">
        <v>18</v>
      </c>
      <c r="H52" s="19" t="s">
        <v>16</v>
      </c>
      <c r="I52" s="33">
        <v>0</v>
      </c>
      <c r="J52" s="34">
        <f t="shared" si="2"/>
        <v>0</v>
      </c>
    </row>
    <row r="53" spans="7:10" x14ac:dyDescent="0.2">
      <c r="G53" s="42" t="s">
        <v>18</v>
      </c>
      <c r="H53" s="19" t="s">
        <v>6</v>
      </c>
      <c r="I53" s="33">
        <f>1/6</f>
        <v>0.16666666666666666</v>
      </c>
      <c r="J53" s="34">
        <f t="shared" si="2"/>
        <v>2.4999999999999998E-2</v>
      </c>
    </row>
    <row r="54" spans="7:10" x14ac:dyDescent="0.2">
      <c r="G54" s="42" t="s">
        <v>18</v>
      </c>
      <c r="H54" s="19" t="s">
        <v>26</v>
      </c>
      <c r="I54" s="33">
        <f t="shared" si="4"/>
        <v>0</v>
      </c>
      <c r="J54" s="34">
        <f t="shared" si="2"/>
        <v>0</v>
      </c>
    </row>
    <row r="55" spans="7:10" x14ac:dyDescent="0.2">
      <c r="G55" s="67" t="s">
        <v>18</v>
      </c>
      <c r="H55" s="66" t="str">
        <f>H41</f>
        <v>VGIT</v>
      </c>
      <c r="I55" s="65">
        <f>1-SUM(I49:I54)</f>
        <v>0.16666666666666674</v>
      </c>
      <c r="J55" s="64">
        <f t="shared" si="2"/>
        <v>2.5000000000000012E-2</v>
      </c>
    </row>
    <row r="56" spans="7:10" x14ac:dyDescent="0.2">
      <c r="G56" s="63" t="s">
        <v>31</v>
      </c>
      <c r="H56" s="58" t="s">
        <v>44</v>
      </c>
      <c r="I56" s="59">
        <v>1</v>
      </c>
      <c r="J56" s="59">
        <f t="shared" si="2"/>
        <v>0.15</v>
      </c>
    </row>
    <row r="57" spans="7:10" x14ac:dyDescent="0.2">
      <c r="G57" s="62" t="s">
        <v>32</v>
      </c>
      <c r="H57" s="58" t="s">
        <v>1</v>
      </c>
      <c r="I57" s="59">
        <v>1</v>
      </c>
      <c r="J57" s="59">
        <f t="shared" si="2"/>
        <v>0.2</v>
      </c>
    </row>
    <row r="58" spans="7:10" x14ac:dyDescent="0.2">
      <c r="G58" s="61" t="s">
        <v>33</v>
      </c>
      <c r="H58" s="58" t="s">
        <v>1</v>
      </c>
      <c r="I58" s="59">
        <v>1</v>
      </c>
      <c r="J58" s="59">
        <f t="shared" si="2"/>
        <v>0</v>
      </c>
    </row>
    <row r="59" spans="7:10" x14ac:dyDescent="0.2">
      <c r="G59" s="60" t="s">
        <v>34</v>
      </c>
      <c r="H59" s="58" t="s">
        <v>1</v>
      </c>
      <c r="I59" s="59">
        <v>1</v>
      </c>
      <c r="J59" s="59">
        <f t="shared" si="2"/>
        <v>0.3</v>
      </c>
    </row>
    <row r="60" spans="7:10" x14ac:dyDescent="0.2">
      <c r="G60" s="17" t="s">
        <v>46</v>
      </c>
      <c r="H60" s="19" t="s">
        <v>45</v>
      </c>
      <c r="I60" s="10">
        <v>1</v>
      </c>
      <c r="J60" s="10">
        <f>SUMIF($C$6:$C$14,$G60,$B$6:$B$14)*I60</f>
        <v>0.2</v>
      </c>
    </row>
  </sheetData>
  <mergeCells count="2">
    <mergeCell ref="B3:C3"/>
    <mergeCell ref="B19:E19"/>
  </mergeCells>
  <conditionalFormatting sqref="B15">
    <cfRule type="expression" dxfId="2" priority="2">
      <formula>B15&lt;&gt;1</formula>
    </cfRule>
  </conditionalFormatting>
  <conditionalFormatting sqref="C22:C37">
    <cfRule type="expression" dxfId="1" priority="3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96A51552-5446-4246-A1F1-DEBB0B7E1466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2024</vt:lpstr>
      <vt:lpstr>'January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2023-12-30T17:51:40Z</dcterms:modified>
</cp:coreProperties>
</file>