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F1929044-5989-5549-8FDE-C49A0D643935}" xr6:coauthVersionLast="47" xr6:coauthVersionMax="47" xr10:uidLastSave="{00000000-0000-0000-0000-000000000000}"/>
  <bookViews>
    <workbookView xWindow="12700" yWindow="500" windowWidth="36160" windowHeight="27920" xr2:uid="{F5D8227E-CACA-2F49-B285-B1651E481D2E}"/>
  </bookViews>
  <sheets>
    <sheet name="July 2023" sheetId="11" r:id="rId1"/>
    <sheet name="June 2023" sheetId="12" r:id="rId2"/>
    <sheet name="May 2023" sheetId="10" r:id="rId3"/>
    <sheet name="April 2023" sheetId="9" r:id="rId4"/>
    <sheet name="March 2023" sheetId="8" r:id="rId5"/>
    <sheet name="February 2023" sheetId="7" r:id="rId6"/>
    <sheet name="January 2023" sheetId="6" r:id="rId7"/>
    <sheet name="December 2022" sheetId="5" r:id="rId8"/>
    <sheet name="November 2022" sheetId="4" r:id="rId9"/>
    <sheet name="October 2022" sheetId="3" r:id="rId10"/>
    <sheet name="September 2022" sheetId="2" r:id="rId11"/>
    <sheet name="August 2022" sheetId="1" r:id="rId12"/>
  </sheets>
  <definedNames>
    <definedName name="_xlnm.Print_Area" localSheetId="3">'April 2023'!$B$2:$E$34</definedName>
    <definedName name="_xlnm.Print_Area" localSheetId="11">'August 2022'!$B$2:$E$37</definedName>
    <definedName name="_xlnm.Print_Area" localSheetId="7">'December 2022'!$B$2:$E$37</definedName>
    <definedName name="_xlnm.Print_Area" localSheetId="5">'February 2023'!$B$2:$E$33</definedName>
    <definedName name="_xlnm.Print_Area" localSheetId="6">'January 2023'!$B$2:$E$33</definedName>
    <definedName name="_xlnm.Print_Area" localSheetId="0">'July 2023'!$B$2:$E$34</definedName>
    <definedName name="_xlnm.Print_Area" localSheetId="1">'June 2023'!$B$2:$E$34</definedName>
    <definedName name="_xlnm.Print_Area" localSheetId="4">'March 2023'!$B$2:$E$34</definedName>
    <definedName name="_xlnm.Print_Area" localSheetId="2">'May 2023'!$B$2:$E$34</definedName>
    <definedName name="_xlnm.Print_Area" localSheetId="8">'November 2022'!$B$2:$E$37</definedName>
    <definedName name="_xlnm.Print_Area" localSheetId="9">'October 2022'!$B$2:$E$37</definedName>
    <definedName name="_xlnm.Print_Area" localSheetId="10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2" l="1"/>
  <c r="J59" i="12"/>
  <c r="J58" i="12"/>
  <c r="J57" i="12"/>
  <c r="J56" i="12"/>
  <c r="H55" i="12"/>
  <c r="J53" i="12"/>
  <c r="J52" i="12"/>
  <c r="I51" i="12"/>
  <c r="J51" i="12" s="1"/>
  <c r="J50" i="12"/>
  <c r="I49" i="12"/>
  <c r="J49" i="12" s="1"/>
  <c r="D30" i="12" s="1"/>
  <c r="E30" i="12" s="1"/>
  <c r="H48" i="12"/>
  <c r="D32" i="12" s="1"/>
  <c r="E32" i="12" s="1"/>
  <c r="I47" i="12"/>
  <c r="J47" i="12" s="1"/>
  <c r="J46" i="12"/>
  <c r="J45" i="12"/>
  <c r="I44" i="12"/>
  <c r="J44" i="12" s="1"/>
  <c r="D29" i="12" s="1"/>
  <c r="E29" i="12" s="1"/>
  <c r="J43" i="12"/>
  <c r="J42" i="12"/>
  <c r="I41" i="12"/>
  <c r="J41" i="12" s="1"/>
  <c r="J40" i="12"/>
  <c r="J39" i="12"/>
  <c r="J38" i="12"/>
  <c r="J37" i="12"/>
  <c r="J36" i="12"/>
  <c r="I35" i="12"/>
  <c r="J35" i="12" s="1"/>
  <c r="D22" i="12" s="1"/>
  <c r="E22" i="12" s="1"/>
  <c r="J34" i="12"/>
  <c r="J33" i="12"/>
  <c r="D33" i="12"/>
  <c r="E33" i="12" s="1"/>
  <c r="J32" i="12"/>
  <c r="J31" i="12"/>
  <c r="D31" i="12"/>
  <c r="E31" i="12" s="1"/>
  <c r="J30" i="12"/>
  <c r="J29" i="12"/>
  <c r="J28" i="12"/>
  <c r="D28" i="12"/>
  <c r="E28" i="12" s="1"/>
  <c r="J27" i="12"/>
  <c r="D27" i="12" s="1"/>
  <c r="E27" i="12" s="1"/>
  <c r="J26" i="12"/>
  <c r="J25" i="12"/>
  <c r="J24" i="12"/>
  <c r="D35" i="12" s="1"/>
  <c r="E35" i="12" s="1"/>
  <c r="J23" i="12"/>
  <c r="D23" i="12"/>
  <c r="E23" i="12" s="1"/>
  <c r="J22" i="12"/>
  <c r="E21" i="12"/>
  <c r="D21" i="12"/>
  <c r="B19" i="12"/>
  <c r="C17" i="12"/>
  <c r="B15" i="12"/>
  <c r="D26" i="12" l="1"/>
  <c r="E26" i="12" s="1"/>
  <c r="I48" i="12"/>
  <c r="J48" i="12" s="1"/>
  <c r="I54" i="12"/>
  <c r="D24" i="12"/>
  <c r="E24" i="12" s="1"/>
  <c r="J54" i="12" l="1"/>
  <c r="D25" i="12" s="1"/>
  <c r="E25" i="12" s="1"/>
  <c r="I55" i="12"/>
  <c r="J55" i="12" s="1"/>
  <c r="D34" i="12" s="1"/>
  <c r="E34" i="12" s="1"/>
  <c r="E36" i="12" l="1"/>
  <c r="J60" i="11" l="1"/>
  <c r="J59" i="11"/>
  <c r="J58" i="11"/>
  <c r="J57" i="11"/>
  <c r="J56" i="11"/>
  <c r="H55" i="11"/>
  <c r="J53" i="11"/>
  <c r="J52" i="11"/>
  <c r="I51" i="11"/>
  <c r="J51" i="11" s="1"/>
  <c r="J50" i="11"/>
  <c r="J49" i="11"/>
  <c r="I49" i="11"/>
  <c r="H48" i="11"/>
  <c r="I47" i="11"/>
  <c r="I54" i="11" s="1"/>
  <c r="J54" i="11" s="1"/>
  <c r="J46" i="11"/>
  <c r="J45" i="11"/>
  <c r="I44" i="11"/>
  <c r="J44" i="11" s="1"/>
  <c r="J43" i="11"/>
  <c r="J42" i="11"/>
  <c r="I41" i="11"/>
  <c r="J41" i="11" s="1"/>
  <c r="J40" i="11"/>
  <c r="J39" i="11"/>
  <c r="J38" i="11"/>
  <c r="J37" i="11"/>
  <c r="J36" i="11"/>
  <c r="I35" i="11"/>
  <c r="J35" i="11" s="1"/>
  <c r="J34" i="11"/>
  <c r="D34" i="11" s="1"/>
  <c r="J33" i="11"/>
  <c r="J32" i="11"/>
  <c r="J31" i="11"/>
  <c r="J30" i="11"/>
  <c r="J29" i="11"/>
  <c r="J28" i="11"/>
  <c r="J27" i="11"/>
  <c r="J26" i="11"/>
  <c r="J25" i="11"/>
  <c r="J24" i="11"/>
  <c r="D35" i="11" s="1"/>
  <c r="J23" i="11"/>
  <c r="D23" i="11" s="1"/>
  <c r="E23" i="11" s="1"/>
  <c r="J22" i="11"/>
  <c r="E21" i="11"/>
  <c r="D21" i="11"/>
  <c r="B19" i="11"/>
  <c r="C17" i="11"/>
  <c r="B15" i="11"/>
  <c r="J60" i="10"/>
  <c r="J59" i="10"/>
  <c r="J58" i="10"/>
  <c r="J57" i="10"/>
  <c r="J56" i="10"/>
  <c r="H55" i="10"/>
  <c r="J53" i="10"/>
  <c r="J52" i="10"/>
  <c r="I51" i="10"/>
  <c r="J51" i="10" s="1"/>
  <c r="J50" i="10"/>
  <c r="J49" i="10"/>
  <c r="I49" i="10"/>
  <c r="H48" i="10"/>
  <c r="D32" i="10" s="1"/>
  <c r="E32" i="10" s="1"/>
  <c r="I47" i="10"/>
  <c r="I54" i="10" s="1"/>
  <c r="J46" i="10"/>
  <c r="J45" i="10"/>
  <c r="D26" i="10" s="1"/>
  <c r="E26" i="10" s="1"/>
  <c r="I44" i="10"/>
  <c r="J44" i="10" s="1"/>
  <c r="D29" i="10" s="1"/>
  <c r="E29" i="10" s="1"/>
  <c r="J43" i="10"/>
  <c r="J42" i="10"/>
  <c r="D30" i="10" s="1"/>
  <c r="E30" i="10" s="1"/>
  <c r="I41" i="10"/>
  <c r="J41" i="10" s="1"/>
  <c r="J40" i="10"/>
  <c r="J39" i="10"/>
  <c r="J38" i="10"/>
  <c r="J37" i="10"/>
  <c r="J36" i="10"/>
  <c r="I35" i="10"/>
  <c r="J35" i="10" s="1"/>
  <c r="D22" i="10" s="1"/>
  <c r="E22" i="10" s="1"/>
  <c r="J34" i="10"/>
  <c r="J33" i="10"/>
  <c r="D33" i="10" s="1"/>
  <c r="E33" i="10" s="1"/>
  <c r="J32" i="10"/>
  <c r="J31" i="10"/>
  <c r="D31" i="10"/>
  <c r="E31" i="10" s="1"/>
  <c r="J30" i="10"/>
  <c r="J29" i="10"/>
  <c r="J28" i="10"/>
  <c r="J27" i="10"/>
  <c r="J26" i="10"/>
  <c r="J25" i="10"/>
  <c r="J24" i="10"/>
  <c r="J23" i="10"/>
  <c r="D23" i="10"/>
  <c r="E23" i="10" s="1"/>
  <c r="J22" i="10"/>
  <c r="E21" i="10"/>
  <c r="D21" i="10"/>
  <c r="B19" i="10"/>
  <c r="C17" i="10"/>
  <c r="B15" i="10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D24" i="11" l="1"/>
  <c r="D25" i="11"/>
  <c r="D31" i="11"/>
  <c r="E31" i="11" s="1"/>
  <c r="D26" i="11"/>
  <c r="E26" i="11" s="1"/>
  <c r="D29" i="11"/>
  <c r="E29" i="11" s="1"/>
  <c r="D33" i="11"/>
  <c r="E33" i="11" s="1"/>
  <c r="D32" i="11"/>
  <c r="E32" i="11" s="1"/>
  <c r="D27" i="11"/>
  <c r="E27" i="11" s="1"/>
  <c r="D30" i="11"/>
  <c r="E30" i="11" s="1"/>
  <c r="D22" i="11"/>
  <c r="E22" i="11" s="1"/>
  <c r="I55" i="11"/>
  <c r="J55" i="11" s="1"/>
  <c r="J47" i="11"/>
  <c r="E35" i="11"/>
  <c r="I48" i="11"/>
  <c r="J48" i="11" s="1"/>
  <c r="E34" i="11" s="1"/>
  <c r="E24" i="11"/>
  <c r="J54" i="10"/>
  <c r="I55" i="10"/>
  <c r="J55" i="10" s="1"/>
  <c r="D25" i="10"/>
  <c r="E25" i="10" s="1"/>
  <c r="D34" i="10"/>
  <c r="E34" i="10" s="1"/>
  <c r="D27" i="10"/>
  <c r="E27" i="10" s="1"/>
  <c r="D35" i="10"/>
  <c r="E35" i="10" s="1"/>
  <c r="D28" i="10"/>
  <c r="E28" i="10" s="1"/>
  <c r="J47" i="10"/>
  <c r="I48" i="10"/>
  <c r="J48" i="10" s="1"/>
  <c r="D24" i="10"/>
  <c r="E24" i="10" s="1"/>
  <c r="D30" i="8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D28" i="11" l="1"/>
  <c r="E28" i="11" s="1"/>
  <c r="E25" i="11"/>
  <c r="E36" i="10"/>
  <c r="J46" i="8"/>
  <c r="I53" i="8"/>
  <c r="I48" i="8"/>
  <c r="J48" i="8" s="1"/>
  <c r="E36" i="11" l="1"/>
  <c r="J53" i="8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<sst xmlns="http://schemas.openxmlformats.org/spreadsheetml/2006/main" count="1358" uniqueCount="47">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</sst>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0" fontId="15" fillId="0" borderId="3" xfId="0" applyFont="1" applyBorder="1" applyAlignment="1">
      <alignment horizontal="left"/>
    </xf>
    <xf numFmtId="10" fontId="0" fillId="0" borderId="0" xfId="3" applyNumberFormat="1" applyFont="1" applyFill="1" applyBorder="1"/>
    <xf numFmtId="10" fontId="0" fillId="0" borderId="8" xfId="3" applyNumberFormat="1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5" fillId="8" borderId="3" xfId="0" applyFont="1" applyFill="1" applyBorder="1" applyAlignment="1">
      <alignment horizontal="left"/>
    </xf>
    <xf numFmtId="0" fontId="0" fillId="8" borderId="0" xfId="0" applyFill="1"/>
    <xf numFmtId="10" fontId="0" fillId="8" borderId="0" xfId="3" applyNumberFormat="1" applyFont="1" applyFill="1" applyBorder="1"/>
    <xf numFmtId="10" fontId="0" fillId="8" borderId="8" xfId="3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6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dualmomentumsystems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dualmomentumsystems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E38B-8987-514C-8D89-D66B826AB2C5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45108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July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July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July</v>
      </c>
      <c r="E21" s="14" t="str">
        <f>"for "&amp;TEXT(EOMONTH($B$3,0),"MMMM")</f>
        <v>for July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91.82</v>
      </c>
      <c r="C22" s="27" t="s">
        <v>13</v>
      </c>
      <c r="D22" s="1">
        <f t="shared" ref="D22:D30" si="0">ROUNDDOWN((SUMIF($H:$H,$C22,$J:$J)*$B$17)/B22,0)</f>
        <v>348</v>
      </c>
      <c r="E22" s="2">
        <f t="shared" ref="E22:E30" si="1">IF(D22="","",D22*B22)</f>
        <v>31953.359999999997</v>
      </c>
      <c r="G22" s="33" t="s">
        <v>0</v>
      </c>
      <c r="H22" s="19" t="s">
        <v>1</v>
      </c>
      <c r="I22" s="34">
        <v>0.28000000000000003</v>
      </c>
      <c r="J22" s="35">
        <f t="shared" ref="J22:J60" si="2">SUMIF($C$6:$C$14,$G22,$B$6:$B$14)*I22</f>
        <v>5.6000000000000008E-2</v>
      </c>
    </row>
    <row r="23" spans="2:11" x14ac:dyDescent="0.2">
      <c r="B23" s="6">
        <v>369.42</v>
      </c>
      <c r="C23" s="28" t="s">
        <v>2</v>
      </c>
      <c r="D23" s="3">
        <f t="shared" si="0"/>
        <v>151</v>
      </c>
      <c r="E23" s="11">
        <f t="shared" si="1"/>
        <v>55782.420000000006</v>
      </c>
      <c r="G23" s="33" t="s">
        <v>0</v>
      </c>
      <c r="H23" s="19" t="s">
        <v>2</v>
      </c>
      <c r="I23" s="34">
        <v>0.28000000000000003</v>
      </c>
      <c r="J23" s="35">
        <f t="shared" si="2"/>
        <v>5.6000000000000008E-2</v>
      </c>
    </row>
    <row r="24" spans="2:11" x14ac:dyDescent="0.2">
      <c r="B24" s="5">
        <v>61.7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0.28000000000000003</v>
      </c>
      <c r="J24" s="35">
        <f t="shared" si="2"/>
        <v>5.6000000000000008E-2</v>
      </c>
    </row>
    <row r="25" spans="2:11" x14ac:dyDescent="0.2">
      <c r="B25" s="6">
        <v>13.605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56.08</v>
      </c>
      <c r="C26" s="27" t="s">
        <v>16</v>
      </c>
      <c r="D26" s="1">
        <f t="shared" si="0"/>
        <v>1765</v>
      </c>
      <c r="E26" s="2">
        <f t="shared" si="1"/>
        <v>98981.2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18.37</v>
      </c>
      <c r="C27" s="28" t="s">
        <v>6</v>
      </c>
      <c r="D27" s="3">
        <f t="shared" si="0"/>
        <v>2776</v>
      </c>
      <c r="E27" s="11">
        <f t="shared" si="1"/>
        <v>50995.12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75.66</v>
      </c>
      <c r="C28" s="27" t="s">
        <v>44</v>
      </c>
      <c r="D28" s="1">
        <f t="shared" si="0"/>
        <v>674</v>
      </c>
      <c r="E28" s="2">
        <f t="shared" si="1"/>
        <v>50994.84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109.84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243.74</v>
      </c>
      <c r="C30" s="27" t="s">
        <v>1</v>
      </c>
      <c r="D30" s="1">
        <f t="shared" si="0"/>
        <v>845</v>
      </c>
      <c r="E30" s="2">
        <f t="shared" si="1"/>
        <v>205960.30000000002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58.15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47.38</v>
      </c>
      <c r="C32" s="27" t="s">
        <v>17</v>
      </c>
      <c r="D32" s="1">
        <f>ROUNDDOWN((SUMIF($H:$H,$C32,$J:$J)*$B$17)/B32,0)</f>
        <v>6310</v>
      </c>
      <c r="E32" s="2">
        <f>IF(D32="","",D32*B32)</f>
        <v>298967.8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57.73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58.66</v>
      </c>
      <c r="C34" s="62" t="s">
        <v>12</v>
      </c>
      <c r="D34" s="63">
        <f>ROUNDDOWN((SUMIF($H:$H,$C34,$J:$J)*$B$17)/B34,0)</f>
        <v>0</v>
      </c>
      <c r="E34" s="64">
        <f>IF(D34="","",D34*B34)</f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73.03</v>
      </c>
      <c r="C35" s="28" t="s">
        <v>3</v>
      </c>
      <c r="D35" s="3">
        <f>ROUNDDOWN((SUMIF($H:$H,$C35,$J:$J)*$B$17)/B35,0)</f>
        <v>2820</v>
      </c>
      <c r="E35" s="11">
        <f>IF(D35="","",D35*B35)</f>
        <v>205944.6</v>
      </c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2:10" x14ac:dyDescent="0.2">
      <c r="D36" s="15" t="s">
        <v>14</v>
      </c>
      <c r="E36" s="16">
        <f>SUM(E22:E35)</f>
        <v>999579.64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2" t="s">
        <v>29</v>
      </c>
      <c r="H45" s="93" t="s">
        <v>16</v>
      </c>
      <c r="I45" s="94">
        <v>0.33</v>
      </c>
      <c r="J45" s="9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5.1000000000000004E-2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5.0999999999999976E-2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5" priority="2">
      <formula>B15&lt;&gt;1</formula>
    </cfRule>
  </conditionalFormatting>
  <conditionalFormatting sqref="C22:C36">
    <cfRule type="expression" dxfId="34" priority="3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0C7F9F2A-AB4B-6F4F-985B-572599F51D2F}"/>
  </hyperlinks>
  <pageMargins left="0.7" right="0.7" top="0.75" bottom="0.75" header="0.3" footer="0.3"/>
  <pageSetup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44835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October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2" priority="5">
      <formula>B15&lt;&gt;1</formula>
    </cfRule>
  </conditionalFormatting>
  <conditionalFormatting sqref="C22:C26">
    <cfRule type="expression" dxfId="11" priority="11">
      <formula>D22&gt;0</formula>
    </cfRule>
  </conditionalFormatting>
  <conditionalFormatting sqref="G22:J60">
    <cfRule type="expression" dxfId="10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44805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September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9" priority="5">
      <formula>B15&lt;&gt;1</formula>
    </cfRule>
  </conditionalFormatting>
  <conditionalFormatting sqref="C22:C26">
    <cfRule type="expression" dxfId="8" priority="11">
      <formula>D22&gt;0</formula>
    </cfRule>
  </conditionalFormatting>
  <conditionalFormatting sqref="G22:J60">
    <cfRule type="expression" dxfId="7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44774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August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6" priority="5">
      <formula>B15&lt;&gt;1</formula>
    </cfRule>
  </conditionalFormatting>
  <conditionalFormatting sqref="C22:C26">
    <cfRule type="expression" dxfId="5" priority="50">
      <formula>D22&gt;0</formula>
    </cfRule>
  </conditionalFormatting>
  <conditionalFormatting sqref="G22:J60">
    <cfRule type="expression" dxfId="4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D56B-18C9-D446-BFF2-DF16424539CA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45078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June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June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June</v>
      </c>
      <c r="E21" s="14" t="str">
        <f>"for "&amp;TEXT(EOMONTH($B$3,0),"MMMM")</f>
        <v>for June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91.45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0.06</v>
      </c>
      <c r="J22" s="35">
        <f t="shared" ref="J22:J60" si="2">SUMIF($C$6:$C$14,$G22,$B$6:$B$14)*I22</f>
        <v>1.2E-2</v>
      </c>
    </row>
    <row r="23" spans="2:11" x14ac:dyDescent="0.2">
      <c r="B23" s="6">
        <v>349.71</v>
      </c>
      <c r="C23" s="28" t="s">
        <v>2</v>
      </c>
      <c r="D23" s="3">
        <f t="shared" si="0"/>
        <v>34</v>
      </c>
      <c r="E23" s="11">
        <f t="shared" si="1"/>
        <v>11890.14</v>
      </c>
      <c r="G23" s="33" t="s">
        <v>0</v>
      </c>
      <c r="H23" s="19" t="s">
        <v>2</v>
      </c>
      <c r="I23" s="34">
        <v>0.06</v>
      </c>
      <c r="J23" s="35">
        <f t="shared" si="2"/>
        <v>1.2E-2</v>
      </c>
    </row>
    <row r="24" spans="2:11" x14ac:dyDescent="0.2">
      <c r="B24" s="5">
        <v>60.7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13.36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54.84</v>
      </c>
      <c r="C26" s="27" t="s">
        <v>16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18.899999999999999</v>
      </c>
      <c r="C27" s="28" t="s">
        <v>6</v>
      </c>
      <c r="D27" s="3">
        <f t="shared" si="0"/>
        <v>3174</v>
      </c>
      <c r="E27" s="11">
        <f t="shared" si="1"/>
        <v>59988.6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75.84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101.82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229.97</v>
      </c>
      <c r="C30" s="27" t="s">
        <v>1</v>
      </c>
      <c r="D30" s="1">
        <f t="shared" si="0"/>
        <v>704</v>
      </c>
      <c r="E30" s="2">
        <f t="shared" si="1"/>
        <v>161898.88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51.98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40.31</v>
      </c>
      <c r="C32" s="27" t="s">
        <v>17</v>
      </c>
      <c r="D32" s="1">
        <f>ROUNDDOWN((SUMIF($H:$H,$C32,$J:$J)*$B$17)/B32,0)</f>
        <v>7417</v>
      </c>
      <c r="E32" s="2">
        <f>IF(D32="","",D32*B32)</f>
        <v>298979.27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58.07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59.51</v>
      </c>
      <c r="C34" s="62" t="s">
        <v>12</v>
      </c>
      <c r="D34" s="63">
        <f>ROUNDDOWN((SUMIF($H:$H,$C34,$J:$J)*$B$17)/B34,0)</f>
        <v>5326</v>
      </c>
      <c r="E34" s="64">
        <f>IF(D34="","",D34*B34)</f>
        <v>316950.26</v>
      </c>
      <c r="G34" s="33" t="s">
        <v>0</v>
      </c>
      <c r="H34" s="19" t="s">
        <v>12</v>
      </c>
      <c r="I34" s="34">
        <v>0.82</v>
      </c>
      <c r="J34" s="35">
        <f t="shared" si="2"/>
        <v>0.16400000000000001</v>
      </c>
    </row>
    <row r="35" spans="2:10" x14ac:dyDescent="0.2">
      <c r="B35" s="6">
        <v>67.81</v>
      </c>
      <c r="C35" s="28" t="s">
        <v>3</v>
      </c>
      <c r="D35" s="3">
        <f>ROUNDDOWN((SUMIF($H:$H,$C35,$J:$J)*$B$17)/B35,0)</f>
        <v>2212</v>
      </c>
      <c r="E35" s="11">
        <f>IF(D35="","",D35*B35)</f>
        <v>149995.72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999702.87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0.51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0.51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0.51</v>
      </c>
      <c r="J55" s="71">
        <f t="shared" si="2"/>
        <v>0.153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6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4FA5B0DA-5BC9-F147-ACDF-1525919B270C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D63-93E0-1841-A05C-25FDA0131E6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45047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May</v>
      </c>
      <c r="E21" s="14" t="str">
        <f>"for "&amp;TEXT(EOMONTH($B$3,0),"MMMM")</f>
        <v>for May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91.78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322.56</v>
      </c>
      <c r="C23" s="28" t="s">
        <v>2</v>
      </c>
      <c r="D23" s="3">
        <f t="shared" si="0"/>
        <v>136</v>
      </c>
      <c r="E23" s="11">
        <f t="shared" si="1"/>
        <v>43868.160000000003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63.47</v>
      </c>
      <c r="C24" s="27" t="s">
        <v>5</v>
      </c>
      <c r="D24" s="1">
        <f t="shared" si="0"/>
        <v>693</v>
      </c>
      <c r="E24" s="2">
        <f t="shared" si="1"/>
        <v>43984.71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14.15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56.25</v>
      </c>
      <c r="C26" s="27" t="s">
        <v>16</v>
      </c>
      <c r="D26" s="1">
        <f t="shared" si="0"/>
        <v>4426</v>
      </c>
      <c r="E26" s="2">
        <f t="shared" si="1"/>
        <v>248962.5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19.05</v>
      </c>
      <c r="C27" s="28" t="s">
        <v>6</v>
      </c>
      <c r="D27" s="3">
        <f t="shared" si="0"/>
        <v>4829</v>
      </c>
      <c r="E27" s="11">
        <f t="shared" si="1"/>
        <v>91992.45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76.44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106.23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227.99</v>
      </c>
      <c r="C30" s="27" t="s">
        <v>1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51.49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39.96</v>
      </c>
      <c r="C32" s="27" t="s">
        <v>17</v>
      </c>
      <c r="D32" s="1">
        <f>ROUNDDOWN((SUMIF($H:$H,$C32,$J:$J)*$B$17)/B32,0)</f>
        <v>7482</v>
      </c>
      <c r="E32" s="2">
        <f>IF(D32="","",D32*B32)</f>
        <v>298980.72000000003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58.53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60.27</v>
      </c>
      <c r="C34" s="62" t="s">
        <v>12</v>
      </c>
      <c r="D34" s="63">
        <f>ROUNDDOWN((SUMIF($H:$H,$C34,$J:$J)*$B$17)/B34,0)</f>
        <v>2024</v>
      </c>
      <c r="E34" s="64">
        <f>IF(D34="","",D34*B34)</f>
        <v>121986.48000000001</v>
      </c>
      <c r="G34" s="33" t="s">
        <v>0</v>
      </c>
      <c r="H34" s="19" t="s">
        <v>12</v>
      </c>
      <c r="I34" s="34">
        <v>0.34</v>
      </c>
      <c r="J34" s="35">
        <f t="shared" si="2"/>
        <v>6.8000000000000005E-2</v>
      </c>
    </row>
    <row r="35" spans="2:10" x14ac:dyDescent="0.2">
      <c r="B35" s="6">
        <v>69.52</v>
      </c>
      <c r="C35" s="28" t="s">
        <v>3</v>
      </c>
      <c r="D35" s="3">
        <f>ROUNDDOWN((SUMIF($H:$H,$C35,$J:$J)*$B$17)/B35,0)</f>
        <v>2157</v>
      </c>
      <c r="E35" s="11">
        <f>IF(D35="","",D35*B35)</f>
        <v>149954.63999999998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999729.66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3" priority="2">
      <formula>B15&lt;&gt;1</formula>
    </cfRule>
  </conditionalFormatting>
  <conditionalFormatting sqref="C22:C36">
    <cfRule type="expression" dxfId="32" priority="3">
      <formula>D22&gt;0</formula>
    </cfRule>
  </conditionalFormatting>
  <conditionalFormatting sqref="G22:J60">
    <cfRule type="expression" dxfId="31" priority="1">
      <formula>$J22&gt;0</formula>
    </cfRule>
  </conditionalFormatting>
  <hyperlinks>
    <hyperlink ref="J1" r:id="rId1" xr:uid="{CE4E8D7C-4E9C-B544-B734-6BF1F0726DB1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45017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April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91.48</v>
      </c>
      <c r="C22" s="27" t="s">
        <v>13</v>
      </c>
      <c r="D22" s="1">
        <f t="shared" ref="D22:D23" si="0">ROUNDDOWN((SUMIF($H:$H,$C22,$J:$J)*$B$17)/B22,0)</f>
        <v>743</v>
      </c>
      <c r="E22" s="2">
        <f t="shared" ref="E22:E23" si="1">IF(D22="","",D22*B22)</f>
        <v>67969.64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320.04000000000002</v>
      </c>
      <c r="C23" s="28" t="s">
        <v>2</v>
      </c>
      <c r="D23" s="3">
        <f t="shared" si="0"/>
        <v>137</v>
      </c>
      <c r="E23" s="11">
        <f t="shared" si="1"/>
        <v>43845.48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61.28</v>
      </c>
      <c r="C24" s="27" t="s">
        <v>5</v>
      </c>
      <c r="D24" s="1">
        <f t="shared" ref="D24:D30" si="3">ROUNDDOWN((SUMIF($H:$H,$C24,$J:$J)*$B$17)/B24,0)</f>
        <v>718</v>
      </c>
      <c r="E24" s="2">
        <f t="shared" ref="E24:E30" si="4">IF(D24="","",D24*B24)</f>
        <v>43999.040000000001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15.54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55.57</v>
      </c>
      <c r="C26" s="27" t="s">
        <v>16</v>
      </c>
      <c r="D26" s="1">
        <f t="shared" si="3"/>
        <v>4480</v>
      </c>
      <c r="E26" s="2">
        <f t="shared" si="4"/>
        <v>248953.60000000001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19.03</v>
      </c>
      <c r="C27" s="28" t="s">
        <v>6</v>
      </c>
      <c r="D27" s="3">
        <f t="shared" si="3"/>
        <v>4834</v>
      </c>
      <c r="E27" s="11">
        <f t="shared" si="4"/>
        <v>91991.02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76.209999999999994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106.73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225.96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50.59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39.01</v>
      </c>
      <c r="C32" s="27" t="s">
        <v>17</v>
      </c>
      <c r="D32" s="1">
        <f>ROUNDDOWN((SUMIF($H:$H,$C32,$J:$J)*$B$17)/B32,0)</f>
        <v>7664</v>
      </c>
      <c r="E32" s="2">
        <f>IF(D32="","",D32*B32)</f>
        <v>298972.63999999996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58.42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60.01</v>
      </c>
      <c r="C34" s="62" t="s">
        <v>12</v>
      </c>
      <c r="D34" s="63">
        <f>ROUNDDOWN((SUMIF($H:$H,$C34,$J:$J)*$B$17)/B34,0)</f>
        <v>899</v>
      </c>
      <c r="E34" s="64">
        <f>IF(D34="","",D34*B34)</f>
        <v>53948.99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70.06</v>
      </c>
      <c r="C35" s="28" t="s">
        <v>3</v>
      </c>
      <c r="D35" s="3">
        <f>ROUNDDOWN((SUMIF($H:$H,$C35,$J:$J)*$B$17)/B35,0)</f>
        <v>2141</v>
      </c>
      <c r="E35" s="11">
        <f>IF(D35="","",D35*B35)</f>
        <v>149998.46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999678.86999999988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0" priority="2">
      <formula>B15&lt;&gt;1</formula>
    </cfRule>
  </conditionalFormatting>
  <conditionalFormatting sqref="C22:C36">
    <cfRule type="expression" dxfId="29" priority="3">
      <formula>D22&gt;0</formula>
    </cfRule>
  </conditionalFormatting>
  <conditionalFormatting sqref="G22:J60">
    <cfRule type="expression" dxfId="28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44986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March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7" t="s">
        <v>29</v>
      </c>
      <c r="H42" t="s">
        <v>1</v>
      </c>
      <c r="I42" s="88">
        <v>0</v>
      </c>
      <c r="J42" s="89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7" priority="2">
      <formula>B15&lt;&gt;1</formula>
    </cfRule>
  </conditionalFormatting>
  <conditionalFormatting sqref="C22:C34">
    <cfRule type="expression" dxfId="26" priority="3">
      <formula>D22&gt;0</formula>
    </cfRule>
  </conditionalFormatting>
  <conditionalFormatting sqref="G22:J60">
    <cfRule type="expression" dxfId="25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44958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February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4" priority="2">
      <formula>B15&lt;&gt;1</formula>
    </cfRule>
  </conditionalFormatting>
  <conditionalFormatting sqref="C22:C32">
    <cfRule type="expression" dxfId="23" priority="3">
      <formula>D22&gt;0</formula>
    </cfRule>
  </conditionalFormatting>
  <conditionalFormatting sqref="G22:J60">
    <cfRule type="expression" dxfId="22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44927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January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1" priority="3">
      <formula>B15&lt;&gt;1</formula>
    </cfRule>
  </conditionalFormatting>
  <conditionalFormatting sqref="C22:C30">
    <cfRule type="expression" dxfId="20" priority="4">
      <formula>D22&gt;0</formula>
    </cfRule>
  </conditionalFormatting>
  <conditionalFormatting sqref="G22:J60">
    <cfRule type="expression" dxfId="19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44896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December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8" priority="2">
      <formula>B15&lt;&gt;1</formula>
    </cfRule>
  </conditionalFormatting>
  <conditionalFormatting sqref="C22:C34">
    <cfRule type="expression" dxfId="17" priority="3">
      <formula>D22&gt;0</formula>
    </cfRule>
  </conditionalFormatting>
  <conditionalFormatting sqref="G22:J60">
    <cfRule type="expression" dxfId="16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44866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November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5" priority="2">
      <formula>B15&lt;&gt;1</formula>
    </cfRule>
  </conditionalFormatting>
  <conditionalFormatting sqref="C22:C26">
    <cfRule type="expression" dxfId="14" priority="3">
      <formula>D22&gt;0</formula>
    </cfRule>
  </conditionalFormatting>
  <conditionalFormatting sqref="G22:J60">
    <cfRule type="expression" dxfId="13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'December 2022'!Print_Area</vt:lpstr>
      <vt:lpstr>'February 2023'!Print_Area</vt:lpstr>
      <vt:lpstr>'January 2023'!Print_Area</vt:lpstr>
      <vt:lpstr>'July 2023'!Print_Area</vt:lpstr>
      <vt:lpstr>'June 2023'!Print_Area</vt:lpstr>
      <vt:lpstr>'March 2023'!Print_Area</vt:lpstr>
      <vt:lpstr>'May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2023-07-02T21:12:06Z</dcterms:modified>
</cp:coreProperties>
</file>