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D305E1FD-BD9E-804C-A4E4-52B7E1905775}" xr6:coauthVersionLast="47" xr6:coauthVersionMax="47" xr10:uidLastSave="{00000000-0000-0000-0000-000000000000}"/>
  <bookViews>
    <workbookView xWindow="23000" yWindow="500" windowWidth="25840" windowHeight="27420" xr2:uid="{F5D8227E-CACA-2F49-B285-B1651E481D2E}"/>
  </bookViews>
  <sheets>
    <sheet name="December 2022" sheetId="5" r:id="rId1"/>
    <sheet name="November 2022" sheetId="4" r:id="rId2"/>
    <sheet name="October 2022" sheetId="3" r:id="rId3"/>
    <sheet name="September 2022" sheetId="2" r:id="rId4"/>
    <sheet name="August 2022" sheetId="1" r:id="rId5"/>
  </sheets>
  <definedNames>
    <definedName name="_xlnm.Print_Area" localSheetId="4">'August 2022'!$B$2:$E$37</definedName>
    <definedName name="_xlnm.Print_Area" localSheetId="0">'December 2022'!$B$2:$E$37</definedName>
    <definedName name="_xlnm.Print_Area" localSheetId="1">'November 2022'!$B$2:$E$37</definedName>
    <definedName name="_xlnm.Print_Area" localSheetId="2">'October 2022'!$B$2:$E$37</definedName>
    <definedName name="_xlnm.Print_Area" localSheetId="3">'September 2022'!$B$2:$E$37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5" l="1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D23" i="5" l="1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I54" i="1" l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<sst xmlns="http://schemas.openxmlformats.org/spreadsheetml/2006/main" count="551" uniqueCount="46">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</sst>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5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tabSelected="1"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s="19" customFormat="1" x14ac:dyDescent="0.2">
      <c r="J1" s="60" t="s">
        <v>40</v>
      </c>
    </row>
    <row r="2" spans="2:11" s="19" customFormat="1" ht="24" x14ac:dyDescent="0.3">
      <c r="B2" s="4" t="s">
        <v>19</v>
      </c>
    </row>
    <row r="3" spans="2:11" s="19" customFormat="1" ht="21" x14ac:dyDescent="0.25">
      <c r="B3" s="65">
        <v>44896</v>
      </c>
      <c r="C3" s="65"/>
    </row>
    <row r="5" spans="2:11" s="19" customFormat="1" ht="19" x14ac:dyDescent="0.25">
      <c r="B5" s="29" t="s">
        <v>25</v>
      </c>
      <c r="C5" s="25"/>
      <c r="E5" s="17" t="s">
        <v>41</v>
      </c>
    </row>
    <row r="6" spans="2:11" s="19" customFormat="1" x14ac:dyDescent="0.2">
      <c r="B6" s="51">
        <v>0.2</v>
      </c>
      <c r="C6" s="52" t="s">
        <v>0</v>
      </c>
      <c r="E6" s="20" t="s">
        <v>42</v>
      </c>
    </row>
    <row r="7" spans="2:11" s="19" customFormat="1" x14ac:dyDescent="0.2">
      <c r="B7" s="51">
        <v>0</v>
      </c>
      <c r="C7" s="53" t="s">
        <v>28</v>
      </c>
      <c r="E7" s="20" t="s">
        <v>43</v>
      </c>
      <c r="K7" s="18"/>
    </row>
    <row r="8" spans="2:11" s="19" customFormat="1" x14ac:dyDescent="0.2">
      <c r="B8" s="51">
        <v>0</v>
      </c>
      <c r="C8" s="54" t="s">
        <v>29</v>
      </c>
      <c r="E8" s="20" t="s">
        <v>39</v>
      </c>
      <c r="K8" s="17"/>
    </row>
    <row r="9" spans="2:11" s="19" customFormat="1" x14ac:dyDescent="0.2">
      <c r="B9" s="51">
        <v>0.3</v>
      </c>
      <c r="C9" s="55" t="s">
        <v>18</v>
      </c>
      <c r="E9" s="20"/>
      <c r="K9" s="10"/>
    </row>
    <row r="10" spans="2:11" s="19" customFormat="1" x14ac:dyDescent="0.2">
      <c r="B10" s="51">
        <v>0</v>
      </c>
      <c r="C10" s="21" t="s">
        <v>31</v>
      </c>
      <c r="E10" s="20"/>
      <c r="K10" s="10"/>
    </row>
    <row r="11" spans="2:11" s="19" customFormat="1" x14ac:dyDescent="0.2">
      <c r="B11" s="51">
        <v>0.15</v>
      </c>
      <c r="C11" s="22" t="s">
        <v>32</v>
      </c>
      <c r="E11" s="20"/>
      <c r="K11" s="10"/>
    </row>
    <row r="12" spans="2:11" s="19" customFormat="1" x14ac:dyDescent="0.2">
      <c r="B12" s="51">
        <v>0</v>
      </c>
      <c r="C12" s="23" t="s">
        <v>33</v>
      </c>
      <c r="E12" s="20"/>
      <c r="K12" s="10"/>
    </row>
    <row r="13" spans="2:11" s="19" customFormat="1" x14ac:dyDescent="0.2">
      <c r="B13" s="51">
        <v>0.2</v>
      </c>
      <c r="C13" s="24" t="s">
        <v>34</v>
      </c>
      <c r="E13" s="20"/>
      <c r="K13" s="10"/>
    </row>
    <row r="14" spans="2:11" s="19" customFormat="1" x14ac:dyDescent="0.2">
      <c r="B14" s="56">
        <v>0.15</v>
      </c>
      <c r="C14" s="57" t="s">
        <v>35</v>
      </c>
      <c r="E14" s="20"/>
      <c r="K14" s="10"/>
    </row>
    <row r="15" spans="2:11" s="19" customFormat="1" x14ac:dyDescent="0.2">
      <c r="B15" s="58">
        <f>SUM(B6:B14)</f>
        <v>1</v>
      </c>
      <c r="C15" s="59"/>
      <c r="K15" s="10"/>
    </row>
    <row r="16" spans="2:11" s="19" customFormat="1" x14ac:dyDescent="0.2">
      <c r="K16" s="10"/>
    </row>
    <row r="17" spans="2:11" s="19" customFormat="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s="19" customFormat="1" x14ac:dyDescent="0.2">
      <c r="K18" s="10"/>
    </row>
    <row r="19" spans="2:11" s="19" customFormat="1" ht="21" x14ac:dyDescent="0.25">
      <c r="B19" s="66" t="str">
        <f>"Portfolio Holdings for "&amp;TEXT(EOMONTH(B3,0),"MMMM YYYY")</f>
        <v>Portfolio Holdings for December 2022</v>
      </c>
      <c r="C19" s="66"/>
      <c r="D19" s="66"/>
      <c r="E19" s="66"/>
      <c r="K19" s="10"/>
    </row>
    <row r="20" spans="2:11" s="19" customFormat="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s="19" customFormat="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s="19" customFormat="1" x14ac:dyDescent="0.2">
      <c r="B22" s="5">
        <v>56.79</v>
      </c>
      <c r="C22" s="27" t="s">
        <v>5</v>
      </c>
      <c r="D22" s="1">
        <f>ROUNDDOWN((SUMIF($H:$H,$C22,$J:$J)*$B$17)/B22,0)</f>
        <v>211</v>
      </c>
      <c r="E22" s="2">
        <f>IF(D22="","",D22*B22)</f>
        <v>11982.69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s="19" customFormat="1" x14ac:dyDescent="0.2">
      <c r="B23" s="6">
        <v>16.95</v>
      </c>
      <c r="C23" s="28" t="s">
        <v>6</v>
      </c>
      <c r="D23" s="3">
        <f>ROUNDDOWN((SUMIF($H:$H,$C23,$J:$J)*$B$17)/B23,0)</f>
        <v>3657</v>
      </c>
      <c r="E23" s="11">
        <f>IF(D23="","",D23*B23)</f>
        <v>61986.149999999994</v>
      </c>
      <c r="G23" s="33" t="s">
        <v>0</v>
      </c>
      <c r="H23" s="19" t="s">
        <v>2</v>
      </c>
      <c r="I23" s="34">
        <v>0</v>
      </c>
      <c r="J23" s="35">
        <f>SUMIF($C$6:$C$14,$G23,$B$6:$B$14)*I23</f>
        <v>0</v>
      </c>
    </row>
    <row r="24" spans="2:11" s="19" customFormat="1" x14ac:dyDescent="0.2">
      <c r="B24" s="5">
        <v>17.16</v>
      </c>
      <c r="C24" s="27" t="s">
        <v>26</v>
      </c>
      <c r="D24" s="1">
        <f>ROUNDDOWN((SUMIF($H:$H,$C24,$J:$J)*$B$17)/B24,0)</f>
        <v>699</v>
      </c>
      <c r="E24" s="2">
        <f>IF(D24="","",D24*B24)</f>
        <v>11994.84</v>
      </c>
      <c r="G24" s="33" t="s">
        <v>0</v>
      </c>
      <c r="H24" s="19" t="s">
        <v>3</v>
      </c>
      <c r="I24" s="34">
        <v>0</v>
      </c>
      <c r="J24" s="35">
        <f>SUMIF($C$6:$C$14,$G24,$B$6:$B$14)*I24</f>
        <v>0</v>
      </c>
    </row>
    <row r="25" spans="2:11" s="19" customFormat="1" x14ac:dyDescent="0.2">
      <c r="B25" s="6">
        <v>91.67</v>
      </c>
      <c r="C25" s="28" t="s">
        <v>13</v>
      </c>
      <c r="D25" s="3">
        <f>ROUNDDOWN((SUMIF($H:$H,$C25,$J:$J)*$B$17)/B25,0)</f>
        <v>1789</v>
      </c>
      <c r="E25" s="11">
        <f>IF(D25="","",D25*B25)</f>
        <v>163997.63</v>
      </c>
      <c r="G25" s="33" t="s">
        <v>0</v>
      </c>
      <c r="H25" s="19" t="s">
        <v>4</v>
      </c>
      <c r="I25" s="34">
        <v>0</v>
      </c>
      <c r="J25" s="35">
        <f>SUMIF($C$6:$C$14,$G25,$B$6:$B$14)*I25</f>
        <v>0</v>
      </c>
    </row>
    <row r="26" spans="2:11" s="19" customFormat="1" x14ac:dyDescent="0.2">
      <c r="B26" s="5">
        <v>224.31</v>
      </c>
      <c r="C26" s="27" t="s">
        <v>1</v>
      </c>
      <c r="D26" s="1">
        <f>ROUNDDOWN((SUMIF($H:$H,$C26,$J:$J)*$B$17)/B26,0)</f>
        <v>0</v>
      </c>
      <c r="E26" s="2">
        <f>IF(D26="","",D26*B26)</f>
        <v>0</v>
      </c>
      <c r="G26" s="33" t="s">
        <v>0</v>
      </c>
      <c r="H26" s="19" t="s">
        <v>5</v>
      </c>
      <c r="I26" s="34">
        <v>0.06</v>
      </c>
      <c r="J26" s="35">
        <f>SUMIF($C$6:$C$14,$G26,$B$6:$B$14)*I26</f>
        <v>1.2E-2</v>
      </c>
    </row>
    <row r="27" spans="2:11" s="19" customFormat="1" x14ac:dyDescent="0.2">
      <c r="B27" s="6">
        <v>111.6</v>
      </c>
      <c r="C27" s="28" t="s">
        <v>15</v>
      </c>
      <c r="D27" s="3">
        <f>ROUNDDOWN((SUMIF($H:$H,$C27,$J:$J)*$B$17)/B27,0)</f>
        <v>896</v>
      </c>
      <c r="E27" s="11">
        <f>IF(D27="","",D27*B27)</f>
        <v>99993.599999999991</v>
      </c>
      <c r="G27" s="33" t="s">
        <v>0</v>
      </c>
      <c r="H27" s="19" t="s">
        <v>6</v>
      </c>
      <c r="I27" s="34">
        <v>0.06</v>
      </c>
      <c r="J27" s="35">
        <f>SUMIF($C$6:$C$14,$G27,$B$6:$B$14)*I27</f>
        <v>1.2E-2</v>
      </c>
    </row>
    <row r="28" spans="2:11" s="19" customFormat="1" x14ac:dyDescent="0.2">
      <c r="B28" s="5">
        <v>75.459999999999994</v>
      </c>
      <c r="C28" s="27" t="s">
        <v>44</v>
      </c>
      <c r="D28" s="1">
        <f>ROUNDDOWN((SUMIF($H:$H,$C28,$J:$J)*$B$17)/B28,0)</f>
        <v>662</v>
      </c>
      <c r="E28" s="2">
        <f>IF(D28="","",D28*B28)</f>
        <v>49954.52</v>
      </c>
      <c r="G28" s="33" t="s">
        <v>0</v>
      </c>
      <c r="H28" s="19" t="s">
        <v>26</v>
      </c>
      <c r="I28" s="34">
        <v>0.06</v>
      </c>
      <c r="J28" s="35">
        <f>SUMIF($C$6:$C$14,$G28,$B$6:$B$14)*I28</f>
        <v>1.2E-2</v>
      </c>
    </row>
    <row r="29" spans="2:11" s="19" customFormat="1" x14ac:dyDescent="0.2">
      <c r="B29" s="6">
        <v>50.62</v>
      </c>
      <c r="C29" s="28" t="s">
        <v>30</v>
      </c>
      <c r="D29" s="3">
        <f>ROUNDDOWN((SUMIF($H:$H,$C29,$J:$J)*$B$17)/B29,0)</f>
        <v>0</v>
      </c>
      <c r="E29" s="11">
        <f>IF(D29="","",D29*B29)</f>
        <v>0</v>
      </c>
      <c r="G29" s="33" t="s">
        <v>0</v>
      </c>
      <c r="H29" s="19" t="s">
        <v>7</v>
      </c>
      <c r="I29" s="34">
        <v>0</v>
      </c>
      <c r="J29" s="35">
        <f>SUMIF($C$6:$C$14,$G29,$B$6:$B$14)*I29</f>
        <v>0</v>
      </c>
    </row>
    <row r="30" spans="2:11" s="19" customFormat="1" x14ac:dyDescent="0.2">
      <c r="B30" s="5">
        <v>39.99</v>
      </c>
      <c r="C30" s="27" t="s">
        <v>17</v>
      </c>
      <c r="D30" s="1">
        <f>ROUNDDOWN((SUMIF($H:$H,$C30,$J:$J)*$B$17)/B30,0)</f>
        <v>7501</v>
      </c>
      <c r="E30" s="2">
        <f>IF(D30="","",D30*B30)</f>
        <v>299964.99</v>
      </c>
      <c r="G30" s="33" t="s">
        <v>0</v>
      </c>
      <c r="H30" s="19" t="s">
        <v>8</v>
      </c>
      <c r="I30" s="34">
        <v>0</v>
      </c>
      <c r="J30" s="35">
        <f>SUMIF($C$6:$C$14,$G30,$B$6:$B$14)*I30</f>
        <v>0</v>
      </c>
    </row>
    <row r="31" spans="2:11" s="19" customFormat="1" x14ac:dyDescent="0.2">
      <c r="B31" s="6">
        <v>89.2</v>
      </c>
      <c r="C31" s="28" t="s">
        <v>45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>SUMIF($C$6:$C$14,$G31,$B$6:$B$14)*I31</f>
        <v>0</v>
      </c>
    </row>
    <row r="32" spans="2:11" s="19" customFormat="1" x14ac:dyDescent="0.2">
      <c r="B32" s="5">
        <v>53.5</v>
      </c>
      <c r="C32" s="27" t="s">
        <v>16</v>
      </c>
      <c r="D32" s="1">
        <f>ROUNDDOWN((SUMIF($H:$H,$C32,$J:$J)*$B$17)/B32,0)</f>
        <v>2803</v>
      </c>
      <c r="E32" s="2">
        <f>IF(D32="","",D32*B32)</f>
        <v>149960.5</v>
      </c>
      <c r="G32" s="33" t="s">
        <v>0</v>
      </c>
      <c r="H32" s="19" t="s">
        <v>10</v>
      </c>
      <c r="I32" s="34">
        <v>0</v>
      </c>
      <c r="J32" s="35">
        <f>SUMIF($C$6:$C$14,$G32,$B$6:$B$14)*I32</f>
        <v>0</v>
      </c>
    </row>
    <row r="33" spans="2:10" s="19" customFormat="1" x14ac:dyDescent="0.2">
      <c r="B33" s="61">
        <v>71.650000000000006</v>
      </c>
      <c r="C33" s="62" t="s">
        <v>3</v>
      </c>
      <c r="D33" s="63">
        <f>ROUNDDOWN((SUMIF($H:$H,$C33,$J:$J)*$B$17)/B33,0)</f>
        <v>2093</v>
      </c>
      <c r="E33" s="64">
        <f>IF(D33="","",D33*B33)</f>
        <v>149963.45000000001</v>
      </c>
      <c r="G33" s="33" t="s">
        <v>0</v>
      </c>
      <c r="H33" s="19" t="s">
        <v>11</v>
      </c>
      <c r="I33" s="34">
        <v>0</v>
      </c>
      <c r="J33" s="35">
        <f>SUMIF($C$6:$C$14,$G33,$B$6:$B$14)*I33</f>
        <v>0</v>
      </c>
    </row>
    <row r="34" spans="2:10" s="19" customFormat="1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>SUMIF($C$6:$C$14,$G34,$B$6:$B$14)*I34</f>
        <v>0</v>
      </c>
    </row>
    <row r="35" spans="2:10" s="19" customFormat="1" x14ac:dyDescent="0.2">
      <c r="G35" s="36" t="s">
        <v>0</v>
      </c>
      <c r="H35" s="37" t="s">
        <v>13</v>
      </c>
      <c r="I35" s="38">
        <v>0.82</v>
      </c>
      <c r="J35" s="39">
        <f>SUMIF($C$6:$C$14,$G35,$B$6:$B$14)*I35</f>
        <v>0.16400000000000001</v>
      </c>
    </row>
    <row r="36" spans="2:10" s="19" customFormat="1" x14ac:dyDescent="0.2">
      <c r="G36" s="87" t="s">
        <v>28</v>
      </c>
      <c r="H36" s="86" t="s">
        <v>1</v>
      </c>
      <c r="I36" s="85">
        <f>2/6</f>
        <v>0.33333333333333331</v>
      </c>
      <c r="J36" s="84">
        <f>SUMIF($C$6:$C$14,$G36,$B$6:$B$14)*I36</f>
        <v>0</v>
      </c>
    </row>
    <row r="37" spans="2:10" s="19" customFormat="1" x14ac:dyDescent="0.2">
      <c r="G37" s="83" t="s">
        <v>28</v>
      </c>
      <c r="H37" s="67" t="s">
        <v>15</v>
      </c>
      <c r="I37" s="78">
        <f>2/6</f>
        <v>0.33333333333333331</v>
      </c>
      <c r="J37" s="77">
        <f>SUMIF($C$6:$C$14,$G37,$B$6:$B$14)*I37</f>
        <v>0</v>
      </c>
    </row>
    <row r="38" spans="2:10" s="19" customFormat="1" x14ac:dyDescent="0.2">
      <c r="G38" s="41" t="s">
        <v>28</v>
      </c>
      <c r="H38" s="19" t="s">
        <v>16</v>
      </c>
      <c r="I38" s="34">
        <v>0</v>
      </c>
      <c r="J38" s="35">
        <f>SUMIF($C$6:$C$14,$G38,$B$6:$B$14)*I38</f>
        <v>0</v>
      </c>
    </row>
    <row r="39" spans="2:10" s="19" customFormat="1" x14ac:dyDescent="0.2">
      <c r="G39" s="83" t="s">
        <v>28</v>
      </c>
      <c r="H39" s="67" t="s">
        <v>6</v>
      </c>
      <c r="I39" s="78">
        <f>1/6</f>
        <v>0.16666666666666666</v>
      </c>
      <c r="J39" s="77">
        <f>SUMIF($C$6:$C$14,$G39,$B$6:$B$14)*I39</f>
        <v>0</v>
      </c>
    </row>
    <row r="40" spans="2:10" s="19" customFormat="1" x14ac:dyDescent="0.2">
      <c r="G40" s="41" t="s">
        <v>28</v>
      </c>
      <c r="H40" s="19" t="s">
        <v>26</v>
      </c>
      <c r="I40" s="34">
        <v>0</v>
      </c>
      <c r="J40" s="35">
        <f>SUMIF($C$6:$C$14,$G40,$B$6:$B$14)*I40</f>
        <v>0</v>
      </c>
    </row>
    <row r="41" spans="2:10" s="19" customFormat="1" x14ac:dyDescent="0.2">
      <c r="G41" s="82" t="s">
        <v>28</v>
      </c>
      <c r="H41" s="75" t="s">
        <v>44</v>
      </c>
      <c r="I41" s="74">
        <f>1-SUM(I36:I40)</f>
        <v>0.16666666666666674</v>
      </c>
      <c r="J41" s="73">
        <f>SUMIF($C$6:$C$14,$G41,$B$6:$B$14)*I41</f>
        <v>0</v>
      </c>
    </row>
    <row r="42" spans="2:10" s="19" customFormat="1" x14ac:dyDescent="0.2">
      <c r="G42" s="42" t="s">
        <v>29</v>
      </c>
      <c r="H42" s="30" t="s">
        <v>1</v>
      </c>
      <c r="I42" s="31">
        <v>0</v>
      </c>
      <c r="J42" s="32">
        <f>SUMIF($C$6:$C$14,$G42,$B$6:$B$14)*I42</f>
        <v>0</v>
      </c>
    </row>
    <row r="43" spans="2:10" s="19" customFormat="1" x14ac:dyDescent="0.2">
      <c r="G43" s="81" t="s">
        <v>29</v>
      </c>
      <c r="H43" s="67" t="s">
        <v>30</v>
      </c>
      <c r="I43" s="78">
        <f>2/6</f>
        <v>0.33333333333333331</v>
      </c>
      <c r="J43" s="77">
        <f>SUMIF($C$6:$C$14,$G43,$B$6:$B$14)*I43</f>
        <v>0</v>
      </c>
    </row>
    <row r="44" spans="2:10" s="19" customFormat="1" x14ac:dyDescent="0.2">
      <c r="G44" s="81" t="s">
        <v>29</v>
      </c>
      <c r="H44" s="67" t="s">
        <v>15</v>
      </c>
      <c r="I44" s="78">
        <f>2/6</f>
        <v>0.33333333333333331</v>
      </c>
      <c r="J44" s="77">
        <f>SUMIF($C$6:$C$14,$G44,$B$6:$B$14)*I44</f>
        <v>0</v>
      </c>
    </row>
    <row r="45" spans="2:10" s="19" customFormat="1" x14ac:dyDescent="0.2">
      <c r="G45" s="43" t="s">
        <v>29</v>
      </c>
      <c r="H45" s="19" t="s">
        <v>16</v>
      </c>
      <c r="I45" s="34">
        <v>0</v>
      </c>
      <c r="J45" s="35">
        <f>SUMIF($C$6:$C$14,$G45,$B$6:$B$14)*I45</f>
        <v>0</v>
      </c>
    </row>
    <row r="46" spans="2:10" s="19" customFormat="1" x14ac:dyDescent="0.2">
      <c r="G46" s="81" t="s">
        <v>29</v>
      </c>
      <c r="H46" s="67" t="s">
        <v>6</v>
      </c>
      <c r="I46" s="78">
        <f>1/6</f>
        <v>0.16666666666666666</v>
      </c>
      <c r="J46" s="77">
        <f>SUMIF($C$6:$C$14,$G46,$B$6:$B$14)*I46</f>
        <v>0</v>
      </c>
    </row>
    <row r="47" spans="2:10" s="19" customFormat="1" x14ac:dyDescent="0.2">
      <c r="G47" s="43" t="s">
        <v>29</v>
      </c>
      <c r="H47" s="19" t="s">
        <v>26</v>
      </c>
      <c r="I47" s="34">
        <v>0</v>
      </c>
      <c r="J47" s="35">
        <f>SUMIF($C$6:$C$14,$G47,$B$6:$B$14)*I47</f>
        <v>0</v>
      </c>
    </row>
    <row r="48" spans="2:10" s="19" customFormat="1" x14ac:dyDescent="0.2">
      <c r="G48" s="80" t="s">
        <v>29</v>
      </c>
      <c r="H48" s="75" t="s">
        <v>44</v>
      </c>
      <c r="I48" s="74">
        <f>1-SUM(I42:I47)</f>
        <v>0.16666666666666674</v>
      </c>
      <c r="J48" s="73">
        <f>SUMIF($C$6:$C$14,$G48,$B$6:$B$14)*I48</f>
        <v>0</v>
      </c>
    </row>
    <row r="49" spans="7:10" s="19" customFormat="1" x14ac:dyDescent="0.2">
      <c r="G49" s="44" t="s">
        <v>18</v>
      </c>
      <c r="H49" s="30" t="s">
        <v>1</v>
      </c>
      <c r="I49" s="31">
        <v>0</v>
      </c>
      <c r="J49" s="32">
        <f>SUMIF($C$6:$C$14,$G49,$B$6:$B$14)*I49</f>
        <v>0</v>
      </c>
    </row>
    <row r="50" spans="7:10" s="19" customFormat="1" x14ac:dyDescent="0.2">
      <c r="G50" s="79" t="s">
        <v>18</v>
      </c>
      <c r="H50" s="67" t="s">
        <v>17</v>
      </c>
      <c r="I50" s="78">
        <f>2/6</f>
        <v>0.33333333333333331</v>
      </c>
      <c r="J50" s="77">
        <f>SUMIF($C$6:$C$14,$G50,$B$6:$B$14)*I50</f>
        <v>9.9999999999999992E-2</v>
      </c>
    </row>
    <row r="51" spans="7:10" s="19" customFormat="1" x14ac:dyDescent="0.2">
      <c r="G51" s="79" t="s">
        <v>18</v>
      </c>
      <c r="H51" s="67" t="s">
        <v>15</v>
      </c>
      <c r="I51" s="78">
        <f>2/6</f>
        <v>0.33333333333333331</v>
      </c>
      <c r="J51" s="77">
        <f>SUMIF($C$6:$C$14,$G51,$B$6:$B$14)*I51</f>
        <v>9.9999999999999992E-2</v>
      </c>
    </row>
    <row r="52" spans="7:10" s="19" customFormat="1" x14ac:dyDescent="0.2">
      <c r="G52" s="45" t="s">
        <v>18</v>
      </c>
      <c r="H52" s="19" t="s">
        <v>16</v>
      </c>
      <c r="I52" s="34">
        <v>0</v>
      </c>
      <c r="J52" s="35">
        <f>SUMIF($C$6:$C$14,$G52,$B$6:$B$14)*I52</f>
        <v>0</v>
      </c>
    </row>
    <row r="53" spans="7:10" s="19" customFormat="1" x14ac:dyDescent="0.2">
      <c r="G53" s="79" t="s">
        <v>18</v>
      </c>
      <c r="H53" s="67" t="s">
        <v>6</v>
      </c>
      <c r="I53" s="78">
        <f>1/6</f>
        <v>0.16666666666666666</v>
      </c>
      <c r="J53" s="77">
        <f>SUMIF($C$6:$C$14,$G53,$B$6:$B$14)*I53</f>
        <v>4.9999999999999996E-2</v>
      </c>
    </row>
    <row r="54" spans="7:10" s="19" customFormat="1" x14ac:dyDescent="0.2">
      <c r="G54" s="45" t="s">
        <v>18</v>
      </c>
      <c r="H54" s="19" t="s">
        <v>26</v>
      </c>
      <c r="I54" s="34">
        <v>0</v>
      </c>
      <c r="J54" s="35">
        <f>SUMIF($C$6:$C$14,$G54,$B$6:$B$14)*I54</f>
        <v>0</v>
      </c>
    </row>
    <row r="55" spans="7:10" s="19" customFormat="1" x14ac:dyDescent="0.2">
      <c r="G55" s="76" t="s">
        <v>18</v>
      </c>
      <c r="H55" s="75" t="s">
        <v>44</v>
      </c>
      <c r="I55" s="74">
        <f>1-SUM(I49:I54)</f>
        <v>0.16666666666666674</v>
      </c>
      <c r="J55" s="73">
        <f>SUMIF($C$6:$C$14,$G55,$B$6:$B$14)*I55</f>
        <v>5.0000000000000024E-2</v>
      </c>
    </row>
    <row r="56" spans="7:10" s="19" customFormat="1" x14ac:dyDescent="0.2">
      <c r="G56" s="72" t="s">
        <v>31</v>
      </c>
      <c r="H56" s="67" t="s">
        <v>45</v>
      </c>
      <c r="I56" s="68">
        <v>1</v>
      </c>
      <c r="J56" s="68">
        <f>SUMIF($C$6:$C$14,$G56,$B$6:$B$14)*I56</f>
        <v>0</v>
      </c>
    </row>
    <row r="57" spans="7:10" s="19" customFormat="1" x14ac:dyDescent="0.2">
      <c r="G57" s="71" t="s">
        <v>32</v>
      </c>
      <c r="H57" s="67" t="s">
        <v>16</v>
      </c>
      <c r="I57" s="68">
        <v>1</v>
      </c>
      <c r="J57" s="68">
        <f>SUMIF($C$6:$C$14,$G57,$B$6:$B$14)*I57</f>
        <v>0.15</v>
      </c>
    </row>
    <row r="58" spans="7:10" s="19" customFormat="1" x14ac:dyDescent="0.2">
      <c r="G58" s="70" t="s">
        <v>33</v>
      </c>
      <c r="H58" s="67" t="s">
        <v>30</v>
      </c>
      <c r="I58" s="68">
        <v>1</v>
      </c>
      <c r="J58" s="68">
        <f>SUMIF($C$6:$C$14,$G58,$B$6:$B$14)*I58</f>
        <v>0</v>
      </c>
    </row>
    <row r="59" spans="7:10" s="19" customFormat="1" x14ac:dyDescent="0.2">
      <c r="G59" s="69" t="s">
        <v>34</v>
      </c>
      <c r="H59" s="67" t="s">
        <v>17</v>
      </c>
      <c r="I59" s="68">
        <v>1</v>
      </c>
      <c r="J59" s="68">
        <f>SUMIF($C$6:$C$14,$G59,$B$6:$B$14)*I59</f>
        <v>0.2</v>
      </c>
    </row>
    <row r="60" spans="7:10" s="19" customFormat="1" x14ac:dyDescent="0.2">
      <c r="G60" s="17" t="s">
        <v>35</v>
      </c>
      <c r="H60" s="19" t="s">
        <v>3</v>
      </c>
      <c r="I60" s="10">
        <v>1</v>
      </c>
      <c r="J60" s="10">
        <f>SUMIF($C$6:$C$14,$G60,$B$6:$B$14)*I60</f>
        <v>0.15</v>
      </c>
    </row>
  </sheetData>
  <mergeCells count="2">
    <mergeCell ref="B3:C3"/>
    <mergeCell ref="B19:E19"/>
  </mergeCells>
  <conditionalFormatting sqref="B15">
    <cfRule type="expression" dxfId="14" priority="2">
      <formula>B15&lt;&gt;1</formula>
    </cfRule>
  </conditionalFormatting>
  <conditionalFormatting sqref="C22:C34">
    <cfRule type="expression" dxfId="13" priority="3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44866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November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2">
      <formula>B15&lt;&gt;1</formula>
    </cfRule>
  </conditionalFormatting>
  <conditionalFormatting sqref="C22:C26">
    <cfRule type="expression" dxfId="10" priority="3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44835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October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44805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September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11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65">
        <v>44774</v>
      </c>
      <c r="C3" s="65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66" t="str">
        <f>"Portfolio Holdings for "&amp;TEXT(EOMONTH(B3,0),"MMMM YYYY")</f>
        <v>Portfolio Holdings for August 2022</v>
      </c>
      <c r="C19" s="66"/>
      <c r="D19" s="66"/>
      <c r="E19" s="66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2" priority="5">
      <formula>B15&lt;&gt;1</formula>
    </cfRule>
  </conditionalFormatting>
  <conditionalFormatting sqref="C22:C26">
    <cfRule type="expression" dxfId="1" priority="50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December 2022</vt:lpstr>
      <vt:lpstr>November 2022</vt:lpstr>
      <vt:lpstr>October 2022</vt:lpstr>
      <vt:lpstr>September 2022</vt:lpstr>
      <vt:lpstr>August 2022</vt:lpstr>
      <vt:lpstr>'August 2022'!Print_Area</vt:lpstr>
      <vt:lpstr>'December 2022'!Print_Area</vt:lpstr>
      <vt:lpstr>'November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2022-12-01T04:09:00Z</dcterms:modified>
</cp:coreProperties>
</file>